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cdu006\hvz_data\Financije\Državna vatrogasna škola\2025\Financijski plan 2026-2028\"/>
    </mc:Choice>
  </mc:AlternateContent>
  <xr:revisionPtr revIDLastSave="0" documentId="13_ncr:1_{9900A5F4-2E74-4015-87E4-60C9DDECD90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ći dio" sheetId="1" r:id="rId1"/>
    <sheet name="A) RAČUN PRIHODA I RASHODA" sheetId="2" r:id="rId2"/>
    <sheet name="POSEBNI DIO FINANCIJSKOG PLANA" sheetId="8" r:id="rId3"/>
  </sheets>
  <externalReferences>
    <externalReference r:id="rId4"/>
    <externalReference r:id="rId5"/>
    <externalReference r:id="rId6"/>
  </externalReferences>
  <definedNames>
    <definedName name="_DAT6" localSheetId="2">#REF!</definedName>
    <definedName name="_DAT6">#REF!</definedName>
    <definedName name="_PL7" localSheetId="2">[0]!Lista</definedName>
    <definedName name="_PL7">[0]!Lista</definedName>
    <definedName name="bbbbbb" localSheetId="2">[0]!Lista</definedName>
    <definedName name="bbbbbb">[0]!Lista</definedName>
    <definedName name="BEx768KPSQ72NFZI1DSHLMYOAJB4" hidden="1">'A) RAČUN PRIHODA I RASHODA'!$E$10:$G$16</definedName>
    <definedName name="BExF0FDTSLD2H2BL1BV89V91RA11" hidden="1">'A) RAČUN PRIHODA I RASHODA'!#REF!</definedName>
    <definedName name="BExOMDTNOBL8S0LYL4B82RRMASFU" hidden="1">#REF!</definedName>
    <definedName name="DF_GRID_1">#REF!</definedName>
    <definedName name="GPL7privremeno" localSheetId="2">[0]!Lista</definedName>
    <definedName name="GPL7privremeno">[0]!Lista</definedName>
    <definedName name="List1" localSheetId="2">[1]!Lista</definedName>
    <definedName name="List1">[1]!Lista</definedName>
    <definedName name="lllllllll" localSheetId="2">[0]!Lista</definedName>
    <definedName name="lllllllll">[0]!Lista</definedName>
    <definedName name="Plaće7" localSheetId="2">[0]!Lista</definedName>
    <definedName name="Plaće7">[0]!Lista</definedName>
    <definedName name="_xlnm.Print_Area" localSheetId="2">'POSEBNI DIO FINANCIJSKOG PLANA'!$A$1:$E$159</definedName>
    <definedName name="SAPBEXhrIndnt" localSheetId="1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  <definedName name="xxxxxxxxx" localSheetId="2">[0]!Lista</definedName>
    <definedName name="xxxxxxxxx">[0]!Lista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G53" i="2"/>
  <c r="E53" i="2"/>
  <c r="A6" i="8" l="1"/>
  <c r="E19" i="8"/>
  <c r="E17" i="8"/>
  <c r="D19" i="8"/>
  <c r="D17" i="8"/>
  <c r="E18" i="8"/>
  <c r="D18" i="8"/>
  <c r="C18" i="8"/>
  <c r="D64" i="8"/>
  <c r="E64" i="8"/>
  <c r="D103" i="8"/>
  <c r="E103" i="8"/>
  <c r="D127" i="8"/>
  <c r="E127" i="8"/>
  <c r="D125" i="8"/>
  <c r="E125" i="8"/>
  <c r="D129" i="8"/>
  <c r="E129" i="8"/>
  <c r="E100" i="8"/>
  <c r="E101" i="8"/>
  <c r="E102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6" i="8"/>
  <c r="E128" i="8"/>
  <c r="E130" i="8"/>
  <c r="E131" i="8"/>
  <c r="E132" i="8"/>
  <c r="E133" i="8"/>
  <c r="E134" i="8"/>
  <c r="E135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6" i="8"/>
  <c r="D128" i="8"/>
  <c r="D130" i="8"/>
  <c r="D131" i="8"/>
  <c r="D132" i="8"/>
  <c r="D133" i="8"/>
  <c r="D134" i="8"/>
  <c r="D135" i="8"/>
  <c r="C129" i="8"/>
  <c r="C127" i="8"/>
  <c r="C125" i="8"/>
  <c r="C103" i="8"/>
  <c r="D100" i="8"/>
  <c r="D101" i="8"/>
  <c r="D102" i="8"/>
  <c r="D99" i="8"/>
  <c r="E99" i="8"/>
  <c r="C100" i="8"/>
  <c r="C101" i="8"/>
  <c r="C102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6" i="8"/>
  <c r="C128" i="8"/>
  <c r="C130" i="8"/>
  <c r="C131" i="8"/>
  <c r="C132" i="8"/>
  <c r="C133" i="8"/>
  <c r="C134" i="8"/>
  <c r="C135" i="8"/>
  <c r="C99" i="8"/>
  <c r="C93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90" i="8"/>
  <c r="E91" i="8"/>
  <c r="E92" i="8"/>
  <c r="E93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90" i="8"/>
  <c r="D89" i="8" s="1"/>
  <c r="D91" i="8"/>
  <c r="D92" i="8"/>
  <c r="D93" i="8"/>
  <c r="E72" i="8"/>
  <c r="E73" i="8"/>
  <c r="D72" i="8"/>
  <c r="D73" i="8"/>
  <c r="D71" i="8"/>
  <c r="E71" i="8"/>
  <c r="C83" i="8"/>
  <c r="C84" i="8"/>
  <c r="C85" i="8"/>
  <c r="C86" i="8"/>
  <c r="C87" i="8"/>
  <c r="C88" i="8"/>
  <c r="C82" i="8"/>
  <c r="C72" i="8"/>
  <c r="C73" i="8"/>
  <c r="C75" i="8"/>
  <c r="C76" i="8"/>
  <c r="C77" i="8"/>
  <c r="C78" i="8"/>
  <c r="C79" i="8"/>
  <c r="C80" i="8"/>
  <c r="C81" i="8"/>
  <c r="C90" i="8"/>
  <c r="C91" i="8"/>
  <c r="C92" i="8"/>
  <c r="C71" i="8"/>
  <c r="E60" i="8"/>
  <c r="E61" i="8"/>
  <c r="E62" i="8"/>
  <c r="E59" i="8"/>
  <c r="C60" i="8"/>
  <c r="C61" i="8"/>
  <c r="C62" i="8"/>
  <c r="D60" i="8"/>
  <c r="D61" i="8"/>
  <c r="D62" i="8"/>
  <c r="D59" i="8"/>
  <c r="D57" i="8"/>
  <c r="E57" i="8"/>
  <c r="C57" i="8"/>
  <c r="C56" i="8" s="1"/>
  <c r="C59" i="8"/>
  <c r="C64" i="8"/>
  <c r="C63" i="8" s="1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34" i="8"/>
  <c r="E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34" i="8"/>
  <c r="C32" i="8"/>
  <c r="C28" i="8"/>
  <c r="E29" i="8"/>
  <c r="E30" i="8"/>
  <c r="E31" i="8"/>
  <c r="E32" i="8"/>
  <c r="D29" i="8"/>
  <c r="D30" i="8"/>
  <c r="D31" i="8"/>
  <c r="D32" i="8"/>
  <c r="D28" i="8"/>
  <c r="E28" i="8"/>
  <c r="C29" i="8"/>
  <c r="C30" i="8"/>
  <c r="C31" i="8"/>
  <c r="E89" i="8" l="1"/>
  <c r="D74" i="8"/>
  <c r="E74" i="8"/>
  <c r="C89" i="8"/>
  <c r="C74" i="8"/>
  <c r="C58" i="8"/>
  <c r="E149" i="8" l="1"/>
  <c r="D149" i="8"/>
  <c r="C149" i="8"/>
  <c r="E139" i="8"/>
  <c r="D139" i="8"/>
  <c r="C139" i="8"/>
  <c r="E98" i="8"/>
  <c r="D70" i="8"/>
  <c r="C70" i="8"/>
  <c r="E63" i="8"/>
  <c r="D63" i="8"/>
  <c r="D56" i="8"/>
  <c r="E56" i="8"/>
  <c r="E27" i="8"/>
  <c r="E12" i="8"/>
  <c r="D12" i="8"/>
  <c r="C12" i="8"/>
  <c r="F68" i="2"/>
  <c r="F67" i="2" s="1"/>
  <c r="G68" i="2"/>
  <c r="G67" i="2" s="1"/>
  <c r="E68" i="2"/>
  <c r="E67" i="2" s="1"/>
  <c r="B28" i="1"/>
  <c r="F17" i="2"/>
  <c r="G17" i="2"/>
  <c r="E17" i="2"/>
  <c r="F11" i="2"/>
  <c r="G11" i="2"/>
  <c r="E11" i="2"/>
  <c r="F15" i="2"/>
  <c r="G15" i="2"/>
  <c r="E15" i="2"/>
  <c r="F13" i="2"/>
  <c r="G13" i="2"/>
  <c r="E13" i="2"/>
  <c r="F45" i="2"/>
  <c r="G45" i="2"/>
  <c r="F41" i="2"/>
  <c r="G41" i="2"/>
  <c r="E30" i="2"/>
  <c r="G10" i="2" l="1"/>
  <c r="G8" i="2" s="1"/>
  <c r="F10" i="2"/>
  <c r="F8" i="2" s="1"/>
  <c r="E10" i="2"/>
  <c r="E8" i="2" s="1"/>
  <c r="C98" i="8"/>
  <c r="C27" i="8"/>
  <c r="D98" i="8"/>
  <c r="D27" i="8"/>
  <c r="E70" i="8"/>
  <c r="E97" i="8"/>
  <c r="E136" i="8" s="1"/>
  <c r="E33" i="8"/>
  <c r="D33" i="8"/>
  <c r="E58" i="8"/>
  <c r="C69" i="8"/>
  <c r="C94" i="8" s="1"/>
  <c r="C33" i="8"/>
  <c r="D58" i="8"/>
  <c r="D69" i="8"/>
  <c r="D94" i="8" s="1"/>
  <c r="D138" i="8"/>
  <c r="C138" i="8"/>
  <c r="E138" i="8"/>
  <c r="D97" i="8" l="1"/>
  <c r="D136" i="8" s="1"/>
  <c r="C97" i="8"/>
  <c r="C136" i="8" s="1"/>
  <c r="E26" i="8"/>
  <c r="E66" i="8" s="1"/>
  <c r="D26" i="8"/>
  <c r="D66" i="8" s="1"/>
  <c r="C26" i="8"/>
  <c r="C66" i="8" s="1"/>
  <c r="C16" i="8" s="1"/>
  <c r="C20" i="8" s="1"/>
  <c r="C22" i="8" s="1"/>
  <c r="E69" i="8"/>
  <c r="E94" i="8" s="1"/>
  <c r="D16" i="8" l="1"/>
  <c r="D20" i="8" s="1"/>
  <c r="D22" i="8" s="1"/>
  <c r="D143" i="8"/>
  <c r="E16" i="8"/>
  <c r="E143" i="8"/>
  <c r="E20" i="8"/>
  <c r="E22" i="8" s="1"/>
  <c r="D151" i="8"/>
  <c r="C143" i="8"/>
  <c r="C151" i="8" s="1"/>
  <c r="E151" i="8"/>
  <c r="E45" i="2"/>
  <c r="E41" i="2"/>
  <c r="F38" i="2"/>
  <c r="F37" i="2" s="1"/>
  <c r="G38" i="2"/>
  <c r="G37" i="2" s="1"/>
  <c r="E38" i="2"/>
  <c r="F26" i="2"/>
  <c r="G26" i="2"/>
  <c r="E26" i="2"/>
  <c r="E25" i="2" s="1"/>
  <c r="F30" i="2"/>
  <c r="G30" i="2"/>
  <c r="E37" i="2" l="1"/>
  <c r="E23" i="2" s="1"/>
  <c r="G25" i="2"/>
  <c r="G23" i="2" s="1"/>
  <c r="F25" i="2"/>
  <c r="F23" i="2" s="1"/>
</calcChain>
</file>

<file path=xl/sharedStrings.xml><?xml version="1.0" encoding="utf-8"?>
<sst xmlns="http://schemas.openxmlformats.org/spreadsheetml/2006/main" count="350" uniqueCount="166">
  <si>
    <t>I. OPĆI DIO</t>
  </si>
  <si>
    <t xml:space="preserve">A. SAŽETAK RAČUNA PRIHODA I RASHODA </t>
  </si>
  <si>
    <t>PRIHODI POSLOVANJA</t>
  </si>
  <si>
    <t>PRIHODI OD PRODAJE NEFINANCIJSKE IMOVINE</t>
  </si>
  <si>
    <t>UKUPNI PRIHODI</t>
  </si>
  <si>
    <t>RASHODI POSLOVANJA</t>
  </si>
  <si>
    <t>RASHODI ZA NABAVU NEFINANCIJSKE IMOVINE</t>
  </si>
  <si>
    <t>UKUPNI RASHODI</t>
  </si>
  <si>
    <t>RAZLIKA - VIŠAK / MANJAK</t>
  </si>
  <si>
    <t>B.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</si>
  <si>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</si>
  <si>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</si>
  <si>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</si>
  <si>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NAREDNU GODINU</t>
  </si>
  <si>
    <t>NETO  FINANCIRANJE</t>
  </si>
  <si>
    <t>VIŠAK / MANJAK + NETO FINANCIRANJE</t>
  </si>
  <si>
    <t>A. RAČUN PRIHODA I RASHODA</t>
  </si>
  <si>
    <t>A1. PRIHODI POSLOVANJA I PRIHODI OD PRODAJE NEFINANCIJSKE IMOVINE</t>
  </si>
  <si>
    <t>Razred</t>
  </si>
  <si>
    <t>Skupina</t>
  </si>
  <si>
    <t>Izvor</t>
  </si>
  <si>
    <t>Naziv prihoda</t>
  </si>
  <si>
    <t/>
  </si>
  <si>
    <t>43</t>
  </si>
  <si>
    <t>Ostali prihodi za posebne namjene</t>
  </si>
  <si>
    <t>31</t>
  </si>
  <si>
    <t>Vlastiti prihodi</t>
  </si>
  <si>
    <t>11</t>
  </si>
  <si>
    <t>Opći prihodi i primici</t>
  </si>
  <si>
    <t>A2. RASHODI POSLOVANJA I RASHODI ZA NABAVU NEFINANCIJSKE IMOVINE</t>
  </si>
  <si>
    <t>Naziv rashoda</t>
  </si>
  <si>
    <t>3</t>
  </si>
  <si>
    <t>Rashodi za zaposlene</t>
  </si>
  <si>
    <t>32</t>
  </si>
  <si>
    <t>Materijalni rashodi</t>
  </si>
  <si>
    <t>34</t>
  </si>
  <si>
    <t>Financijski rashodi</t>
  </si>
  <si>
    <t>4</t>
  </si>
  <si>
    <t>41</t>
  </si>
  <si>
    <t>Rashodi za nabavu neproizvedene dugotrajne imovine</t>
  </si>
  <si>
    <t>42</t>
  </si>
  <si>
    <t>Rashodi za nabavu proizvedene dugotrajne imovine</t>
  </si>
  <si>
    <t>45</t>
  </si>
  <si>
    <t>A3. RASHODI PREMA IZVORIMA FINANCIRANJA</t>
  </si>
  <si>
    <t>Brojčana oznaka i naziv</t>
  </si>
  <si>
    <t>1</t>
  </si>
  <si>
    <t>Prihodi za posebne namjene</t>
  </si>
  <si>
    <t>A4. RASHODI PREMA FUNKCIJSKOJ KLASIFIKACIJI</t>
  </si>
  <si>
    <t>03</t>
  </si>
  <si>
    <t>Javni red i sigurnost</t>
  </si>
  <si>
    <t>032</t>
  </si>
  <si>
    <t>Usluge protupožarne zaštite</t>
  </si>
  <si>
    <t>6</t>
  </si>
  <si>
    <t>Prihodi poslovanja</t>
  </si>
  <si>
    <t>65</t>
  </si>
  <si>
    <t>Prihodi od upravnih i administrativnih pristojbi, pristojbi po posebnim propisima i naknada</t>
  </si>
  <si>
    <t>66</t>
  </si>
  <si>
    <t>Prihodi od prodaje proizvoda i robe te pruženih usluga i prihodi od donacija</t>
  </si>
  <si>
    <t>67</t>
  </si>
  <si>
    <t>Prihodi iz proračuna</t>
  </si>
  <si>
    <t xml:space="preserve">Rashodi poslovanja        </t>
  </si>
  <si>
    <t xml:space="preserve">    Rashodi za zaposlene    </t>
  </si>
  <si>
    <t xml:space="preserve">        Opći prihodi i primici</t>
  </si>
  <si>
    <t xml:space="preserve">    Materijalni rashodi    </t>
  </si>
  <si>
    <t xml:space="preserve">        Vlastiti prihodi</t>
  </si>
  <si>
    <t xml:space="preserve">        Ostali prihodi za posebne namjene</t>
  </si>
  <si>
    <t xml:space="preserve">    Financijski rashodi    </t>
  </si>
  <si>
    <t xml:space="preserve">Rashodi za nabavu nefinancijske imovine        </t>
  </si>
  <si>
    <t xml:space="preserve">    Rashodi za nabavu neproizvedene dugotrajne imovine    </t>
  </si>
  <si>
    <t xml:space="preserve">    Rashodi za nabavu proizvedene dugotrajne imovine    </t>
  </si>
  <si>
    <t xml:space="preserve">    Rashodi za dodatna ulaganja na nefinancijskoj imovini    </t>
  </si>
  <si>
    <t>DONOSI U GODINU PLANIRANJA (prijenosi iz prethodnih godina)</t>
  </si>
  <si>
    <t>1.</t>
  </si>
  <si>
    <t>2.</t>
  </si>
  <si>
    <t>4.</t>
  </si>
  <si>
    <t>5.</t>
  </si>
  <si>
    <t xml:space="preserve">UKUPNO </t>
  </si>
  <si>
    <t>PRIHODI</t>
  </si>
  <si>
    <t xml:space="preserve">PRIHOD IZ DRŽAVNOG PRORAČUNA </t>
  </si>
  <si>
    <t>VLASTITI PRIHODI - Ekonomat, Smještaj i CINT</t>
  </si>
  <si>
    <t>PRIHOD ZA POSEBNE NAMJENE - Školarine</t>
  </si>
  <si>
    <t>SVEUKUPNO PRIHOD + DONOSI</t>
  </si>
  <si>
    <t>RASHODI</t>
  </si>
  <si>
    <t xml:space="preserve">Izvor 11 Opći prihodi i primici </t>
  </si>
  <si>
    <t>A935001</t>
  </si>
  <si>
    <t>ADMINISTRACIJA I UPRAVLJANJE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</si>
  <si>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</si>
  <si>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</si>
  <si>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</si>
  <si>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</si>
  <si>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</si>
  <si>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za prijevoz, za rad na terenu i odvojeni život</t>
  </si>
  <si>
    <t xml:space="preserve">Stručno usavršavanje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</si>
  <si>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</si>
  <si>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</si>
  <si>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</si>
  <si>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</si>
  <si>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</si>
  <si>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</si>
  <si>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</si>
  <si>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</si>
  <si>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</si>
  <si>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</si>
  <si>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</si>
  <si>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</si>
  <si>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</si>
  <si>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</si>
  <si>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</si>
  <si>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Licence</t>
  </si>
  <si>
    <t>Dodatna ulaganja na građevinskim objektima</t>
  </si>
  <si>
    <t xml:space="preserve">UKUPNO IZVOR 11 </t>
  </si>
  <si>
    <t xml:space="preserve">Izvor 31 Vlastiti prihodi </t>
  </si>
  <si>
    <t>Pristojbe i naknade</t>
  </si>
  <si>
    <t xml:space="preserve">Uredska oprema i namještaj </t>
  </si>
  <si>
    <t>UKUPNO IZVOR 31</t>
  </si>
  <si>
    <t xml:space="preserve">Izvor 43  Ostali prihodi za posebne namjene  </t>
  </si>
  <si>
    <t>Stručno usavršavanje zaposlenika</t>
  </si>
  <si>
    <t>Reprezentacija</t>
  </si>
  <si>
    <t>Članarine</t>
  </si>
  <si>
    <t>Bankarske usluge i usluge platnog prometa</t>
  </si>
  <si>
    <t>Komunikacijska oprema</t>
  </si>
  <si>
    <t>Oprema za održavanje i zaštitu</t>
  </si>
  <si>
    <t>UKUPNO IZVOR 43</t>
  </si>
  <si>
    <t>Izvor 52 Ostale pomoći i darovnice</t>
  </si>
  <si>
    <t>UKUPNO RASHODI DVŠ</t>
  </si>
  <si>
    <t>ODNOSI IZ GODINE PLANIRANJA (prijenosi u iduću godinu)</t>
  </si>
  <si>
    <t>SVEUKUPNO RASHOD + ODNOS</t>
  </si>
  <si>
    <t>03910 DRŽAVNA VATROGASNA ŠKOLA</t>
  </si>
  <si>
    <t>RAZDJEL 039 GLAVA 10  DRŽAVNA VATROGASNA ŠKOLA</t>
  </si>
  <si>
    <t>Ostali nespomenuti rashodi poslovanja</t>
  </si>
  <si>
    <t>Uređaji, strojevi i oprema za ostale namjene</t>
  </si>
  <si>
    <t>Rashodi za dodatna ulaganja na nefinancijskoj imovini</t>
  </si>
  <si>
    <t>Naknade troškova osobama izvan radnog odnosa</t>
  </si>
  <si>
    <t>Osobni automobil</t>
  </si>
  <si>
    <t xml:space="preserve">KLASA: </t>
  </si>
  <si>
    <t>URBROJ:</t>
  </si>
  <si>
    <t>Zagreb,</t>
  </si>
  <si>
    <t>Projekcija za 2027.</t>
  </si>
  <si>
    <t>Ostale pomoći i darovnice</t>
  </si>
  <si>
    <t>Pomoći iz inozemstva i od subjekata unutar općeg proračuna</t>
  </si>
  <si>
    <t>Ostale pomoći</t>
  </si>
  <si>
    <t>DRŽAVNA VATROGASNA ŠKOLA</t>
  </si>
  <si>
    <t xml:space="preserve">Projekcije za 2027.
</t>
  </si>
  <si>
    <t>Prihodi za posebne namjene - školarina</t>
  </si>
  <si>
    <t>Vlastiti prihodi - Smještaj, CINT</t>
  </si>
  <si>
    <t>OSTALE POMOĆI - prijenos prihoda Ekonomata HVZ-a</t>
  </si>
  <si>
    <t>Doprinosi za mirovinsko osiguranje za staž s povećanim trajanjem</t>
  </si>
  <si>
    <t>Usluge telefona, interneta, pošte i prijevoza</t>
  </si>
  <si>
    <t>Prijevozna sredstva u cestovnom prometu</t>
  </si>
  <si>
    <t>Instrumenti i  uređaji</t>
  </si>
  <si>
    <t xml:space="preserve">Uređaji, strojevi,i i oprema za ostale namjene </t>
  </si>
  <si>
    <t>Prijevozna sredstva u pomorskom i riječnom prometu</t>
  </si>
  <si>
    <t>PRIHODI ZA POSEBNE NAMJENE - Školarina</t>
  </si>
  <si>
    <t>VLASTITI PRIHODI - Smještaj, Ekonomat i CINT</t>
  </si>
  <si>
    <t xml:space="preserve">Intelektualne i osobne usluge </t>
  </si>
  <si>
    <t xml:space="preserve"> FINANCIJSKI PLANA ZA RAZDOBLJE 2026. - 2028.</t>
  </si>
  <si>
    <t xml:space="preserve">Plan  za 2026.
</t>
  </si>
  <si>
    <t xml:space="preserve">Projekcije za 2028.
</t>
  </si>
  <si>
    <t>Plan  za 2026.</t>
  </si>
  <si>
    <t xml:space="preserve"> RAVNATELJ</t>
  </si>
  <si>
    <t>Plan za 2026.</t>
  </si>
  <si>
    <t>Projekcija za 2028.</t>
  </si>
  <si>
    <t>FINANCIJSKI PLAN ZA 2026. GODINU I PROJEKCIJE ZA 2027. I 2028.  GODINU</t>
  </si>
  <si>
    <t>445-01-25-1</t>
  </si>
  <si>
    <t>400-01/25-01/02</t>
  </si>
  <si>
    <t>BERISLAV HENGL, univ.spec.eur.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</si>
</sst>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Arial"/>
      <family val="2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Geneva"/>
      <charset val="238"/>
    </font>
    <font>
      <sz val="11"/>
      <name val="Times New Roman"/>
      <family val="1"/>
    </font>
    <font>
      <sz val="8"/>
      <name val="Times New Roman"/>
      <family val="1"/>
      <charset val="238"/>
    </font>
    <font>
      <sz val="8"/>
      <name val="Geneva"/>
      <charset val="238"/>
    </font>
    <font>
      <b/>
      <sz val="11"/>
      <color indexed="63"/>
      <name val="Minion Pro"/>
      <charset val="238"/>
    </font>
    <font>
      <sz val="11"/>
      <name val="Arial"/>
      <family val="2"/>
      <charset val="238"/>
    </font>
    <font>
      <sz val="12"/>
      <name val="Times New Roman"/>
      <family val="1"/>
    </font>
    <font>
      <sz val="12"/>
      <name val="Arial"/>
      <family val="2"/>
      <charset val="238"/>
    </font>
    <font>
      <sz val="10"/>
      <name val="Arial"/>
      <charset val="238"/>
    </font>
    <font>
      <b/>
      <sz val="13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  <charset val="238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44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i/>
      <sz val="10"/>
      <name val="Times New Roman"/>
      <family val="1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i/>
      <sz val="11"/>
      <color indexed="8"/>
      <name val="Times New Roman"/>
      <family val="1"/>
      <charset val="238"/>
    </font>
    <font>
      <i/>
      <sz val="10"/>
      <color indexed="8"/>
      <name val="Arial"/>
      <family val="2"/>
    </font>
    <font>
      <b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22" fillId="0" borderId="0"/>
    <xf numFmtId="0" fontId="24" fillId="3" borderId="3" applyNumberFormat="0" applyProtection="0">
      <alignment horizontal="left" vertical="center" indent="1"/>
    </xf>
    <xf numFmtId="4" fontId="27" fillId="4" borderId="3" applyNumberFormat="0" applyProtection="0">
      <alignment vertical="center"/>
    </xf>
    <xf numFmtId="0" fontId="29" fillId="5" borderId="3" applyNumberFormat="0" applyProtection="0">
      <alignment horizontal="left" vertical="center" indent="1"/>
    </xf>
    <xf numFmtId="0" fontId="31" fillId="3" borderId="3" applyNumberFormat="0" applyProtection="0">
      <alignment horizontal="center" vertical="center"/>
    </xf>
    <xf numFmtId="0" fontId="26" fillId="0" borderId="3" applyNumberFormat="0" applyProtection="0">
      <alignment horizontal="left" vertical="center" wrapText="1" justifyLastLine="1"/>
    </xf>
    <xf numFmtId="0" fontId="26" fillId="0" borderId="3" applyNumberFormat="0" applyProtection="0">
      <alignment horizontal="left" vertical="center" wrapText="1"/>
    </xf>
    <xf numFmtId="0" fontId="26" fillId="0" borderId="3" applyNumberFormat="0" applyProtection="0">
      <alignment horizontal="left" vertical="center" wrapText="1"/>
    </xf>
    <xf numFmtId="4" fontId="36" fillId="0" borderId="3" applyNumberFormat="0" applyProtection="0">
      <alignment horizontal="right" vertical="center"/>
    </xf>
    <xf numFmtId="4" fontId="27" fillId="4" borderId="3" applyNumberFormat="0" applyProtection="0">
      <alignment horizontal="left" vertical="center" indent="1"/>
    </xf>
    <xf numFmtId="0" fontId="39" fillId="0" borderId="0"/>
    <xf numFmtId="0" fontId="39" fillId="0" borderId="0"/>
    <xf numFmtId="0" fontId="39" fillId="0" borderId="0"/>
    <xf numFmtId="0" fontId="41" fillId="0" borderId="0"/>
    <xf numFmtId="4" fontId="34" fillId="6" borderId="0" applyNumberFormat="0" applyProtection="0">
      <alignment horizontal="left" vertical="center" indent="1"/>
    </xf>
    <xf numFmtId="4" fontId="27" fillId="7" borderId="6" applyNumberFormat="0" applyProtection="0">
      <alignment horizontal="left" vertical="center" indent="1"/>
    </xf>
    <xf numFmtId="4" fontId="34" fillId="7" borderId="6" applyNumberFormat="0" applyProtection="0">
      <alignment horizontal="center" vertical="top"/>
    </xf>
    <xf numFmtId="4" fontId="34" fillId="8" borderId="6" applyNumberFormat="0" applyProtection="0">
      <alignment horizontal="left" vertical="center" indent="1"/>
    </xf>
    <xf numFmtId="4" fontId="34" fillId="8" borderId="6" applyNumberFormat="0" applyProtection="0">
      <alignment vertical="center"/>
    </xf>
    <xf numFmtId="0" fontId="42" fillId="9" borderId="6" applyNumberFormat="0" applyProtection="0">
      <alignment horizontal="left" vertical="center" indent="1"/>
    </xf>
    <xf numFmtId="4" fontId="27" fillId="10" borderId="6" applyNumberFormat="0" applyProtection="0">
      <alignment horizontal="right" vertical="center"/>
    </xf>
    <xf numFmtId="0" fontId="42" fillId="6" borderId="6" applyNumberFormat="0" applyProtection="0">
      <alignment horizontal="left" vertical="center" indent="1"/>
    </xf>
    <xf numFmtId="0" fontId="42" fillId="11" borderId="6" applyNumberFormat="0" applyProtection="0">
      <alignment horizontal="left" vertical="center" indent="1"/>
    </xf>
    <xf numFmtId="0" fontId="19" fillId="0" borderId="0"/>
    <xf numFmtId="4" fontId="27" fillId="7" borderId="6" applyNumberFormat="0" applyProtection="0">
      <alignment horizontal="left" vertical="center" indent="1"/>
    </xf>
    <xf numFmtId="4" fontId="34" fillId="7" borderId="6" applyNumberFormat="0" applyProtection="0">
      <alignment horizontal="center" vertical="top"/>
    </xf>
    <xf numFmtId="4" fontId="34" fillId="8" borderId="6" applyNumberFormat="0" applyProtection="0">
      <alignment vertical="center"/>
    </xf>
    <xf numFmtId="4" fontId="27" fillId="1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justify" vertical="center"/>
    </xf>
    <xf numFmtId="3" fontId="4" fillId="0" borderId="0" xfId="1" applyNumberFormat="1" applyFont="1" applyAlignment="1">
      <alignment horizontal="justify" vertical="center"/>
    </xf>
    <xf numFmtId="0" fontId="9" fillId="0" borderId="1" xfId="1" applyFont="1" applyBorder="1" applyAlignment="1">
      <alignment horizontal="justify" vertical="center"/>
    </xf>
    <xf numFmtId="3" fontId="9" fillId="0" borderId="1" xfId="1" applyNumberFormat="1" applyFont="1" applyBorder="1" applyAlignment="1">
      <alignment horizontal="center" vertical="center" wrapText="1"/>
    </xf>
    <xf numFmtId="4" fontId="10" fillId="0" borderId="0" xfId="1" applyNumberFormat="1" applyFont="1" applyAlignment="1">
      <alignment horizontal="justify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justify" vertical="center"/>
    </xf>
    <xf numFmtId="0" fontId="4" fillId="0" borderId="1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9" fillId="0" borderId="1" xfId="1" applyFont="1" applyBorder="1" applyAlignment="1">
      <alignment horizontal="left" vertical="center" wrapText="1"/>
    </xf>
    <xf numFmtId="3" fontId="15" fillId="0" borderId="1" xfId="2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9" fillId="0" borderId="1" xfId="1" quotePrefix="1" applyFont="1" applyBorder="1" applyAlignment="1">
      <alignment horizontal="left" vertical="center" wrapText="1"/>
    </xf>
    <xf numFmtId="0" fontId="9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4" fontId="9" fillId="2" borderId="0" xfId="1" applyNumberFormat="1" applyFont="1" applyFill="1" applyAlignment="1">
      <alignment horizontal="left" vertical="center"/>
    </xf>
    <xf numFmtId="3" fontId="4" fillId="2" borderId="0" xfId="1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2" borderId="1" xfId="1" applyFont="1" applyFill="1" applyBorder="1" applyAlignment="1">
      <alignment horizontal="justify" vertical="center"/>
    </xf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3" fontId="2" fillId="0" borderId="0" xfId="1" applyNumberFormat="1" applyAlignment="1">
      <alignment vertical="center"/>
    </xf>
    <xf numFmtId="0" fontId="21" fillId="0" borderId="0" xfId="4" applyFont="1"/>
    <xf numFmtId="0" fontId="20" fillId="0" borderId="0" xfId="3" applyFont="1" applyAlignment="1">
      <alignment horizontal="left" vertical="center"/>
    </xf>
    <xf numFmtId="0" fontId="23" fillId="0" borderId="0" xfId="3" applyFont="1"/>
    <xf numFmtId="0" fontId="21" fillId="0" borderId="0" xfId="4" applyFont="1" applyProtection="1">
      <protection locked="0"/>
    </xf>
    <xf numFmtId="0" fontId="21" fillId="0" borderId="0" xfId="4" quotePrefix="1" applyFont="1" applyProtection="1">
      <protection locked="0"/>
    </xf>
    <xf numFmtId="3" fontId="10" fillId="0" borderId="2" xfId="4" applyNumberFormat="1" applyFont="1" applyBorder="1" applyAlignment="1">
      <alignment horizontal="center" vertical="center" wrapText="1" justifyLastLine="1"/>
    </xf>
    <xf numFmtId="3" fontId="10" fillId="0" borderId="2" xfId="6" applyNumberFormat="1" applyFont="1" applyFill="1" applyBorder="1" applyAlignment="1">
      <alignment horizontal="center" vertical="center" wrapText="1" justifyLastLine="1"/>
    </xf>
    <xf numFmtId="0" fontId="21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3" fontId="26" fillId="0" borderId="0" xfId="4" applyNumberFormat="1" applyFont="1" applyAlignment="1">
      <alignment vertical="top" wrapText="1" justifyLastLine="1"/>
    </xf>
    <xf numFmtId="3" fontId="28" fillId="0" borderId="0" xfId="7" applyNumberFormat="1" applyFont="1" applyFill="1" applyBorder="1">
      <alignment vertical="center"/>
    </xf>
    <xf numFmtId="0" fontId="19" fillId="0" borderId="0" xfId="4"/>
    <xf numFmtId="0" fontId="32" fillId="0" borderId="0" xfId="4" applyFont="1"/>
    <xf numFmtId="3" fontId="33" fillId="0" borderId="0" xfId="4" quotePrefix="1" applyNumberFormat="1" applyFont="1" applyAlignment="1">
      <alignment vertical="top" wrapText="1" justifyLastLine="1"/>
    </xf>
    <xf numFmtId="3" fontId="33" fillId="0" borderId="0" xfId="4" applyNumberFormat="1" applyFont="1" applyAlignment="1">
      <alignment vertical="top" wrapText="1" justifyLastLine="1"/>
    </xf>
    <xf numFmtId="3" fontId="34" fillId="0" borderId="0" xfId="7" applyNumberFormat="1" applyFont="1" applyFill="1" applyBorder="1">
      <alignment vertical="center"/>
    </xf>
    <xf numFmtId="0" fontId="24" fillId="0" borderId="0" xfId="4" applyFont="1"/>
    <xf numFmtId="0" fontId="26" fillId="0" borderId="0" xfId="4" applyFont="1"/>
    <xf numFmtId="3" fontId="35" fillId="0" borderId="0" xfId="4" quotePrefix="1" applyNumberFormat="1" applyFont="1" applyAlignment="1">
      <alignment vertical="top" wrapText="1" justifyLastLine="1"/>
    </xf>
    <xf numFmtId="3" fontId="35" fillId="0" borderId="0" xfId="4" applyNumberFormat="1" applyFont="1" applyAlignment="1">
      <alignment vertical="top" wrapText="1" justifyLastLine="1"/>
    </xf>
    <xf numFmtId="3" fontId="37" fillId="0" borderId="0" xfId="13" applyNumberFormat="1" applyFont="1" applyBorder="1">
      <alignment horizontal="right" vertical="center"/>
    </xf>
    <xf numFmtId="0" fontId="33" fillId="0" borderId="0" xfId="4" applyFont="1"/>
    <xf numFmtId="3" fontId="21" fillId="0" borderId="0" xfId="4" quotePrefix="1" applyNumberFormat="1" applyFont="1" applyProtection="1">
      <protection locked="0"/>
    </xf>
    <xf numFmtId="0" fontId="26" fillId="0" borderId="0" xfId="4" applyFont="1" applyAlignment="1">
      <alignment vertical="top" wrapText="1" justifyLastLine="1"/>
    </xf>
    <xf numFmtId="0" fontId="26" fillId="0" borderId="0" xfId="4" quotePrefix="1" applyFont="1" applyAlignment="1">
      <alignment vertical="top" wrapText="1" justifyLastLine="1"/>
    </xf>
    <xf numFmtId="0" fontId="30" fillId="0" borderId="0" xfId="4" quotePrefix="1" applyFont="1" applyAlignment="1">
      <alignment vertical="top" wrapText="1" justifyLastLine="1"/>
    </xf>
    <xf numFmtId="0" fontId="30" fillId="0" borderId="0" xfId="4" applyFont="1" applyAlignment="1">
      <alignment vertical="top" wrapText="1" justifyLastLine="1"/>
    </xf>
    <xf numFmtId="0" fontId="35" fillId="0" borderId="0" xfId="4" quotePrefix="1" applyFont="1" applyAlignment="1">
      <alignment vertical="top" wrapText="1" justifyLastLine="1"/>
    </xf>
    <xf numFmtId="0" fontId="35" fillId="0" borderId="0" xfId="4" applyFont="1" applyAlignment="1">
      <alignment vertical="top" wrapText="1" justifyLastLine="1"/>
    </xf>
    <xf numFmtId="3" fontId="38" fillId="0" borderId="0" xfId="13" applyNumberFormat="1" applyFont="1" applyBorder="1">
      <alignment horizontal="right" vertical="center"/>
    </xf>
    <xf numFmtId="0" fontId="4" fillId="0" borderId="0" xfId="15" applyFont="1"/>
    <xf numFmtId="0" fontId="4" fillId="0" borderId="0" xfId="15" applyFont="1" applyAlignment="1">
      <alignment wrapText="1"/>
    </xf>
    <xf numFmtId="4" fontId="4" fillId="0" borderId="0" xfId="15" applyNumberFormat="1" applyFont="1"/>
    <xf numFmtId="3" fontId="4" fillId="0" borderId="0" xfId="15" applyNumberFormat="1" applyFont="1"/>
    <xf numFmtId="4" fontId="9" fillId="0" borderId="8" xfId="17" applyNumberFormat="1" applyFont="1" applyBorder="1" applyAlignment="1">
      <alignment horizontal="center" vertical="center" wrapText="1"/>
    </xf>
    <xf numFmtId="0" fontId="4" fillId="0" borderId="8" xfId="18" applyFont="1" applyBorder="1" applyAlignment="1">
      <alignment horizontal="center" vertical="center"/>
    </xf>
    <xf numFmtId="49" fontId="29" fillId="0" borderId="0" xfId="15" applyNumberFormat="1" applyFont="1"/>
    <xf numFmtId="0" fontId="29" fillId="0" borderId="0" xfId="15" applyFont="1" applyAlignment="1">
      <alignment wrapText="1"/>
    </xf>
    <xf numFmtId="0" fontId="29" fillId="0" borderId="0" xfId="15" applyFont="1"/>
    <xf numFmtId="3" fontId="29" fillId="0" borderId="0" xfId="15" applyNumberFormat="1" applyFont="1"/>
    <xf numFmtId="3" fontId="4" fillId="0" borderId="8" xfId="18" applyNumberFormat="1" applyFont="1" applyBorder="1" applyAlignment="1">
      <alignment horizontal="center" vertical="center"/>
    </xf>
    <xf numFmtId="3" fontId="34" fillId="0" borderId="0" xfId="25" applyNumberFormat="1" applyFont="1" applyFill="1" applyBorder="1">
      <alignment horizontal="right" vertical="center"/>
    </xf>
    <xf numFmtId="0" fontId="42" fillId="0" borderId="0" xfId="24" quotePrefix="1" applyFill="1" applyBorder="1">
      <alignment horizontal="left" vertical="center" indent="1"/>
    </xf>
    <xf numFmtId="0" fontId="33" fillId="0" borderId="0" xfId="26" quotePrefix="1" applyFont="1" applyFill="1" applyBorder="1">
      <alignment horizontal="left" vertical="center" indent="1"/>
    </xf>
    <xf numFmtId="0" fontId="33" fillId="0" borderId="0" xfId="26" quotePrefix="1" applyFont="1" applyFill="1" applyBorder="1" applyAlignment="1">
      <alignment horizontal="center" vertical="center"/>
    </xf>
    <xf numFmtId="3" fontId="43" fillId="0" borderId="0" xfId="25" applyNumberFormat="1" applyFont="1" applyFill="1" applyBorder="1">
      <alignment horizontal="right" vertical="center"/>
    </xf>
    <xf numFmtId="0" fontId="35" fillId="0" borderId="0" xfId="27" quotePrefix="1" applyFont="1" applyFill="1" applyBorder="1" applyAlignment="1">
      <alignment horizontal="center" vertical="center"/>
    </xf>
    <xf numFmtId="0" fontId="35" fillId="0" borderId="0" xfId="27" quotePrefix="1" applyFont="1" applyFill="1" applyBorder="1">
      <alignment horizontal="left" vertical="center" indent="1"/>
    </xf>
    <xf numFmtId="3" fontId="38" fillId="0" borderId="0" xfId="25" applyNumberFormat="1" applyFont="1" applyFill="1" applyBorder="1">
      <alignment horizontal="right" vertical="center"/>
    </xf>
    <xf numFmtId="3" fontId="10" fillId="0" borderId="4" xfId="4" applyNumberFormat="1" applyFont="1" applyBorder="1" applyAlignment="1">
      <alignment horizontal="center" vertical="center" wrapText="1" justifyLastLine="1"/>
    </xf>
    <xf numFmtId="3" fontId="10" fillId="0" borderId="4" xfId="4" applyNumberFormat="1" applyFont="1" applyBorder="1" applyAlignment="1">
      <alignment horizontal="center" vertical="center"/>
    </xf>
    <xf numFmtId="3" fontId="33" fillId="0" borderId="0" xfId="4" applyNumberFormat="1" applyFont="1" applyAlignment="1">
      <alignment horizontal="center" vertical="center" wrapText="1" justifyLastLine="1"/>
    </xf>
    <xf numFmtId="3" fontId="33" fillId="0" borderId="0" xfId="4" applyNumberFormat="1" applyFont="1"/>
    <xf numFmtId="0" fontId="33" fillId="0" borderId="0" xfId="24" quotePrefix="1" applyFont="1" applyFill="1" applyBorder="1" applyAlignment="1">
      <alignment horizontal="left" vertical="center" indent="2"/>
    </xf>
    <xf numFmtId="0" fontId="33" fillId="0" borderId="0" xfId="24" quotePrefix="1" applyFont="1" applyFill="1" applyBorder="1">
      <alignment horizontal="left" vertical="center" indent="1"/>
    </xf>
    <xf numFmtId="0" fontId="35" fillId="0" borderId="0" xfId="26" quotePrefix="1" applyFont="1" applyFill="1" applyBorder="1" applyAlignment="1">
      <alignment horizontal="left" vertical="center" indent="3"/>
    </xf>
    <xf numFmtId="0" fontId="35" fillId="0" borderId="0" xfId="26" quotePrefix="1" applyFont="1" applyFill="1" applyBorder="1">
      <alignment horizontal="left" vertical="center" indent="1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vertical="top" wrapText="1"/>
    </xf>
    <xf numFmtId="3" fontId="44" fillId="0" borderId="0" xfId="0" applyNumberFormat="1" applyFont="1" applyAlignment="1">
      <alignment vertical="top" wrapText="1"/>
    </xf>
    <xf numFmtId="3" fontId="44" fillId="0" borderId="0" xfId="0" applyNumberFormat="1" applyFont="1" applyAlignment="1">
      <alignment horizontal="center" vertical="top" wrapText="1"/>
    </xf>
    <xf numFmtId="0" fontId="45" fillId="12" borderId="1" xfId="0" applyFont="1" applyFill="1" applyBorder="1" applyAlignment="1">
      <alignment horizontal="center" vertical="top" wrapText="1"/>
    </xf>
    <xf numFmtId="0" fontId="45" fillId="12" borderId="1" xfId="0" applyFont="1" applyFill="1" applyBorder="1" applyAlignment="1">
      <alignment horizontal="center" vertical="center" wrapText="1"/>
    </xf>
    <xf numFmtId="3" fontId="46" fillId="12" borderId="1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3" fontId="44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top" wrapText="1"/>
    </xf>
    <xf numFmtId="0" fontId="44" fillId="0" borderId="1" xfId="0" applyFont="1" applyBorder="1" applyAlignment="1">
      <alignment vertical="top" wrapText="1"/>
    </xf>
    <xf numFmtId="3" fontId="44" fillId="0" borderId="1" xfId="0" applyNumberFormat="1" applyFont="1" applyBorder="1" applyAlignment="1">
      <alignment vertical="top" wrapText="1"/>
    </xf>
    <xf numFmtId="0" fontId="45" fillId="0" borderId="1" xfId="0" applyFont="1" applyBorder="1" applyAlignment="1">
      <alignment vertical="top" wrapText="1"/>
    </xf>
    <xf numFmtId="3" fontId="45" fillId="0" borderId="1" xfId="0" applyNumberFormat="1" applyFont="1" applyBorder="1" applyAlignment="1">
      <alignment vertical="top" wrapText="1"/>
    </xf>
    <xf numFmtId="0" fontId="45" fillId="0" borderId="0" xfId="0" applyFont="1" applyAlignment="1">
      <alignment vertical="top" wrapText="1"/>
    </xf>
    <xf numFmtId="3" fontId="45" fillId="0" borderId="0" xfId="0" applyNumberFormat="1" applyFont="1" applyAlignment="1">
      <alignment vertical="top" wrapText="1"/>
    </xf>
    <xf numFmtId="3" fontId="46" fillId="12" borderId="1" xfId="0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 vertical="center" wrapText="1"/>
    </xf>
    <xf numFmtId="3" fontId="46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left" vertical="top" wrapText="1"/>
    </xf>
    <xf numFmtId="0" fontId="45" fillId="13" borderId="1" xfId="0" applyFont="1" applyFill="1" applyBorder="1" applyAlignment="1">
      <alignment horizontal="center" vertical="top" wrapText="1"/>
    </xf>
    <xf numFmtId="0" fontId="45" fillId="12" borderId="1" xfId="0" applyFont="1" applyFill="1" applyBorder="1" applyAlignment="1">
      <alignment vertical="top" wrapText="1"/>
    </xf>
    <xf numFmtId="3" fontId="45" fillId="13" borderId="1" xfId="0" applyNumberFormat="1" applyFont="1" applyFill="1" applyBorder="1" applyAlignment="1">
      <alignment vertical="top" wrapText="1"/>
    </xf>
    <xf numFmtId="0" fontId="45" fillId="14" borderId="1" xfId="0" applyFont="1" applyFill="1" applyBorder="1" applyAlignment="1">
      <alignment horizontal="center" vertical="top" wrapText="1"/>
    </xf>
    <xf numFmtId="0" fontId="45" fillId="14" borderId="1" xfId="0" applyFont="1" applyFill="1" applyBorder="1" applyAlignment="1">
      <alignment vertical="top" wrapText="1"/>
    </xf>
    <xf numFmtId="3" fontId="45" fillId="14" borderId="1" xfId="0" applyNumberFormat="1" applyFont="1" applyFill="1" applyBorder="1" applyAlignment="1">
      <alignment vertical="top" wrapText="1"/>
    </xf>
    <xf numFmtId="0" fontId="44" fillId="0" borderId="1" xfId="0" applyFont="1" applyBorder="1" applyAlignment="1">
      <alignment horizontal="justify" vertical="top" wrapText="1"/>
    </xf>
    <xf numFmtId="0" fontId="45" fillId="14" borderId="1" xfId="0" applyFont="1" applyFill="1" applyBorder="1" applyAlignment="1">
      <alignment horizontal="justify" vertical="top" wrapText="1"/>
    </xf>
    <xf numFmtId="3" fontId="45" fillId="13" borderId="12" xfId="0" applyNumberFormat="1" applyFont="1" applyFill="1" applyBorder="1" applyAlignment="1">
      <alignment vertical="top" wrapText="1"/>
    </xf>
    <xf numFmtId="0" fontId="45" fillId="0" borderId="0" xfId="0" applyFont="1" applyAlignment="1">
      <alignment horizontal="left" vertical="top"/>
    </xf>
    <xf numFmtId="0" fontId="44" fillId="0" borderId="0" xfId="0" applyFont="1" applyAlignment="1">
      <alignment horizontal="justify" vertical="top" wrapText="1"/>
    </xf>
    <xf numFmtId="0" fontId="0" fillId="0" borderId="0" xfId="0" applyAlignment="1">
      <alignment vertical="center"/>
    </xf>
    <xf numFmtId="0" fontId="44" fillId="0" borderId="0" xfId="0" applyFont="1" applyAlignment="1">
      <alignment horizontal="left" vertical="center"/>
    </xf>
    <xf numFmtId="0" fontId="47" fillId="0" borderId="0" xfId="0" applyFont="1"/>
    <xf numFmtId="3" fontId="47" fillId="0" borderId="0" xfId="0" applyNumberFormat="1" applyFont="1"/>
    <xf numFmtId="0" fontId="44" fillId="0" borderId="0" xfId="0" applyFont="1" applyAlignment="1">
      <alignment horizontal="left" vertical="top"/>
    </xf>
    <xf numFmtId="3" fontId="40" fillId="0" borderId="0" xfId="32" applyNumberFormat="1" applyFont="1" applyFill="1" applyBorder="1">
      <alignment horizontal="right" vertical="center"/>
    </xf>
    <xf numFmtId="3" fontId="48" fillId="0" borderId="0" xfId="32" applyNumberFormat="1" applyFont="1" applyFill="1" applyBorder="1">
      <alignment horizontal="right" vertical="center"/>
    </xf>
    <xf numFmtId="3" fontId="27" fillId="0" borderId="0" xfId="7" applyNumberFormat="1" applyFill="1" applyBorder="1">
      <alignment vertical="center"/>
    </xf>
    <xf numFmtId="3" fontId="49" fillId="0" borderId="0" xfId="7" applyNumberFormat="1" applyFont="1" applyFill="1" applyBorder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vertical="center" wrapText="1"/>
    </xf>
    <xf numFmtId="3" fontId="51" fillId="0" borderId="0" xfId="0" applyNumberFormat="1" applyFont="1" applyAlignment="1">
      <alignment vertical="top" wrapText="1"/>
    </xf>
    <xf numFmtId="0" fontId="52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3" fontId="44" fillId="0" borderId="0" xfId="0" applyNumberFormat="1" applyFont="1" applyAlignment="1">
      <alignment vertical="center"/>
    </xf>
    <xf numFmtId="0" fontId="44" fillId="0" borderId="1" xfId="0" applyFont="1" applyBorder="1" applyAlignment="1">
      <alignment horizontal="left" vertical="center" wrapText="1"/>
    </xf>
    <xf numFmtId="3" fontId="45" fillId="14" borderId="0" xfId="0" applyNumberFormat="1" applyFont="1" applyFill="1" applyAlignment="1">
      <alignment vertical="top" wrapText="1"/>
    </xf>
    <xf numFmtId="3" fontId="45" fillId="15" borderId="1" xfId="0" applyNumberFormat="1" applyFont="1" applyFill="1" applyBorder="1" applyAlignment="1">
      <alignment vertical="top" wrapText="1"/>
    </xf>
    <xf numFmtId="0" fontId="44" fillId="16" borderId="1" xfId="0" applyFont="1" applyFill="1" applyBorder="1" applyAlignment="1">
      <alignment horizontal="justify" vertical="top" wrapText="1"/>
    </xf>
    <xf numFmtId="0" fontId="44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3" fontId="45" fillId="0" borderId="0" xfId="0" applyNumberFormat="1" applyFont="1" applyAlignment="1">
      <alignment vertical="center" wrapText="1"/>
    </xf>
    <xf numFmtId="3" fontId="44" fillId="0" borderId="0" xfId="0" applyNumberFormat="1" applyFont="1" applyAlignment="1">
      <alignment vertical="top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3" fontId="44" fillId="0" borderId="0" xfId="0" applyNumberFormat="1" applyFont="1"/>
    <xf numFmtId="0" fontId="44" fillId="0" borderId="0" xfId="0" applyFont="1" applyAlignment="1">
      <alignment horizontal="left" vertical="top" wrapText="1"/>
    </xf>
    <xf numFmtId="0" fontId="21" fillId="0" borderId="0" xfId="4" applyFont="1" applyAlignment="1">
      <alignment horizontal="left"/>
    </xf>
    <xf numFmtId="0" fontId="21" fillId="0" borderId="0" xfId="4" applyFont="1" applyAlignment="1">
      <alignment horizontal="left" vertical="top"/>
    </xf>
    <xf numFmtId="0" fontId="35" fillId="0" borderId="0" xfId="4" applyFont="1"/>
    <xf numFmtId="2" fontId="33" fillId="0" borderId="0" xfId="4" applyNumberFormat="1" applyFont="1"/>
    <xf numFmtId="4" fontId="33" fillId="0" borderId="0" xfId="4" applyNumberFormat="1" applyFont="1"/>
    <xf numFmtId="9" fontId="44" fillId="0" borderId="0" xfId="33" applyFont="1" applyAlignment="1">
      <alignment vertical="top" wrapText="1"/>
    </xf>
    <xf numFmtId="0" fontId="44" fillId="0" borderId="0" xfId="0" applyFont="1" applyAlignment="1">
      <alignment horizontal="left" vertical="center" wrapText="1"/>
    </xf>
    <xf numFmtId="14" fontId="44" fillId="0" borderId="0" xfId="0" applyNumberFormat="1" applyFont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4" fontId="3" fillId="2" borderId="0" xfId="1" applyNumberFormat="1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19" fillId="0" borderId="0" xfId="4" applyAlignment="1">
      <alignment horizontal="center" vertical="center"/>
    </xf>
    <xf numFmtId="0" fontId="3" fillId="0" borderId="0" xfId="15" applyFont="1" applyAlignment="1">
      <alignment horizontal="center"/>
    </xf>
    <xf numFmtId="0" fontId="4" fillId="0" borderId="8" xfId="16" applyFont="1" applyBorder="1" applyAlignment="1">
      <alignment horizontal="center" vertical="center"/>
    </xf>
    <xf numFmtId="0" fontId="40" fillId="0" borderId="8" xfId="16" applyFont="1" applyBorder="1" applyAlignment="1">
      <alignment horizontal="center" vertical="center"/>
    </xf>
    <xf numFmtId="49" fontId="3" fillId="0" borderId="0" xfId="15" applyNumberFormat="1" applyFont="1" applyAlignment="1">
      <alignment horizontal="center"/>
    </xf>
    <xf numFmtId="0" fontId="45" fillId="13" borderId="10" xfId="0" applyFont="1" applyFill="1" applyBorder="1" applyAlignment="1">
      <alignment horizontal="center" vertical="top" wrapText="1"/>
    </xf>
    <xf numFmtId="0" fontId="45" fillId="13" borderId="11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top" wrapText="1"/>
    </xf>
    <xf numFmtId="0" fontId="45" fillId="12" borderId="7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top" wrapText="1"/>
    </xf>
    <xf numFmtId="3" fontId="45" fillId="0" borderId="0" xfId="0" applyNumberFormat="1" applyFont="1" applyAlignment="1">
      <alignment horizontal="center" vertical="top" wrapText="1"/>
    </xf>
    <xf numFmtId="3" fontId="45" fillId="0" borderId="0" xfId="0" applyNumberFormat="1" applyFont="1" applyAlignment="1">
      <alignment horizontal="center" vertical="center" wrapText="1"/>
    </xf>
    <xf numFmtId="0" fontId="45" fillId="0" borderId="5" xfId="0" applyFont="1" applyBorder="1" applyAlignment="1">
      <alignment horizontal="left" vertical="top"/>
    </xf>
    <xf numFmtId="0" fontId="45" fillId="0" borderId="5" xfId="0" applyFont="1" applyBorder="1" applyAlignment="1">
      <alignment horizontal="left" vertical="top" wrapText="1"/>
    </xf>
    <xf numFmtId="0" fontId="45" fillId="13" borderId="7" xfId="0" applyFont="1" applyFill="1" applyBorder="1" applyAlignment="1">
      <alignment horizontal="center" vertical="top" wrapText="1"/>
    </xf>
    <xf numFmtId="0" fontId="45" fillId="13" borderId="9" xfId="0" applyFont="1" applyFill="1" applyBorder="1" applyAlignment="1">
      <alignment horizontal="center" vertical="top" wrapText="1"/>
    </xf>
    <xf numFmtId="3" fontId="53" fillId="17" borderId="1" xfId="0" applyNumberFormat="1" applyFont="1" applyFill="1" applyBorder="1" applyAlignment="1">
      <alignment vertical="top" wrapText="1"/>
    </xf>
    <xf numFmtId="3" fontId="46" fillId="12" borderId="1" xfId="0" applyNumberFormat="1" applyFont="1" applyFill="1" applyBorder="1" applyAlignment="1">
      <alignment vertical="center" wrapText="1"/>
    </xf>
    <xf numFmtId="3" fontId="46" fillId="12" borderId="1" xfId="0" applyNumberFormat="1" applyFont="1" applyFill="1" applyBorder="1" applyAlignment="1">
      <alignment horizontal="right" wrapText="1"/>
    </xf>
  </cellXfs>
  <cellStyles count="34">
    <cellStyle name="Normal 2" xfId="4" xr:uid="{00000000-0005-0000-0000-000001000000}"/>
    <cellStyle name="Normal 4" xfId="2" xr:uid="{00000000-0005-0000-0000-000002000000}"/>
    <cellStyle name="Normal 5" xfId="1" xr:uid="{00000000-0005-0000-0000-000003000000}"/>
    <cellStyle name="Normalno" xfId="0" builtinId="0"/>
    <cellStyle name="Normalno 2" xfId="17" xr:uid="{00000000-0005-0000-0000-000004000000}"/>
    <cellStyle name="Normalno 3" xfId="28" xr:uid="{B3BE71B0-4C76-43D8-93A2-CB8B10710CB3}"/>
    <cellStyle name="Normalno 5" xfId="15" xr:uid="{00000000-0005-0000-0000-000005000000}"/>
    <cellStyle name="Obično_Bilanca prihoda" xfId="18" xr:uid="{00000000-0005-0000-0000-000006000000}"/>
    <cellStyle name="Obično_PRIHODI 04. -07." xfId="3" xr:uid="{00000000-0005-0000-0000-000007000000}"/>
    <cellStyle name="Obično_PRIHODI 04. -07. 2" xfId="5" xr:uid="{00000000-0005-0000-0000-000008000000}"/>
    <cellStyle name="Obično_PRIHODI 04. -07. 3" xfId="16" xr:uid="{00000000-0005-0000-0000-000009000000}"/>
    <cellStyle name="Postotak" xfId="33" builtinId="5"/>
    <cellStyle name="SAPBEXaggData" xfId="7" xr:uid="{00000000-0005-0000-0000-00000A000000}"/>
    <cellStyle name="SAPBEXaggData 2" xfId="23" xr:uid="{00000000-0005-0000-0000-00000B000000}"/>
    <cellStyle name="SAPBEXaggData 3" xfId="31" xr:uid="{55D78B3A-0030-4F74-B399-431116C9A012}"/>
    <cellStyle name="SAPBEXaggItem" xfId="14" xr:uid="{00000000-0005-0000-0000-00000C000000}"/>
    <cellStyle name="SAPBEXaggItem 2" xfId="22" xr:uid="{00000000-0005-0000-0000-00000D000000}"/>
    <cellStyle name="SAPBEXchaText" xfId="6" xr:uid="{00000000-0005-0000-0000-00000E000000}"/>
    <cellStyle name="SAPBEXchaText 2" xfId="19" xr:uid="{00000000-0005-0000-0000-00000F000000}"/>
    <cellStyle name="SAPBEXformats" xfId="9" xr:uid="{00000000-0005-0000-0000-000010000000}"/>
    <cellStyle name="SAPBEXformats 2" xfId="21" xr:uid="{00000000-0005-0000-0000-000011000000}"/>
    <cellStyle name="SAPBEXformats 3" xfId="30" xr:uid="{7BA240EE-E82C-435B-A190-C46B1AC3ED17}"/>
    <cellStyle name="SAPBEXHLevel0" xfId="10" xr:uid="{00000000-0005-0000-0000-000012000000}"/>
    <cellStyle name="SAPBEXHLevel0 2" xfId="24" xr:uid="{00000000-0005-0000-0000-000013000000}"/>
    <cellStyle name="SAPBEXHLevel1" xfId="11" xr:uid="{00000000-0005-0000-0000-000014000000}"/>
    <cellStyle name="SAPBEXHLevel1 2" xfId="26" xr:uid="{00000000-0005-0000-0000-000015000000}"/>
    <cellStyle name="SAPBEXHLevel2" xfId="12" xr:uid="{00000000-0005-0000-0000-000016000000}"/>
    <cellStyle name="SAPBEXHLevel2 2" xfId="27" xr:uid="{00000000-0005-0000-0000-000017000000}"/>
    <cellStyle name="SAPBEXstdData" xfId="13" xr:uid="{00000000-0005-0000-0000-000018000000}"/>
    <cellStyle name="SAPBEXstdData 2" xfId="25" xr:uid="{00000000-0005-0000-0000-000019000000}"/>
    <cellStyle name="SAPBEXstdData 3" xfId="32" xr:uid="{3E888999-4368-4C1B-A894-107E62EF6E0F}"/>
    <cellStyle name="SAPBEXstdItem" xfId="8" xr:uid="{00000000-0005-0000-0000-00001A000000}"/>
    <cellStyle name="SAPBEXstdItem 2" xfId="20" xr:uid="{00000000-0005-0000-0000-00001B000000}"/>
    <cellStyle name="SAPBEXstdItem 4" xfId="29" xr:uid="{35B0D664-1A8B-4564-A6A5-93CB70A4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0</xdr:colOff>
      <xdr:row>7</xdr:row>
      <xdr:rowOff>118110</xdr:rowOff>
    </xdr:from>
    <xdr:to>
      <xdr:col>6</xdr:col>
      <xdr:colOff>956310</xdr:colOff>
      <xdr:row>13</xdr:row>
      <xdr:rowOff>114300</xdr:rowOff>
    </xdr:to>
    <xdr:pic macro="[2]!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695450"/>
          <a:ext cx="33337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0</xdr:colOff>
      <xdr:row>0</xdr:row>
      <xdr:rowOff>0</xdr:rowOff>
    </xdr:from>
    <xdr:to>
      <xdr:col>4</xdr:col>
      <xdr:colOff>0</xdr:colOff>
      <xdr:row>1</xdr:row>
      <xdr:rowOff>0</xdr:rowOff>
    </xdr:to>
    <xdr:pic macro="[2]!DesignIconClicked">
      <xdr:nvPicPr>
        <xdr:cNvPr id="3" name="BExF3B2VMG92CNTD5CBKZAMBGBEQ" descr="infofield_prev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6</xdr:col>
      <xdr:colOff>1085850</xdr:colOff>
      <xdr:row>59</xdr:row>
      <xdr:rowOff>180975</xdr:rowOff>
    </xdr:to>
    <xdr:pic macro="[2]!DesignIconClicked">
      <xdr:nvPicPr>
        <xdr:cNvPr id="4" name="BExOAJSWYCGHZ6RBCU1DYOFJ68MO" descr="analysis_prev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6375"/>
          <a:ext cx="8905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6</xdr:col>
      <xdr:colOff>981075</xdr:colOff>
      <xdr:row>68</xdr:row>
      <xdr:rowOff>180975</xdr:rowOff>
    </xdr:to>
    <xdr:pic macro="[2]!DesignIconClicked">
      <xdr:nvPicPr>
        <xdr:cNvPr id="5" name="BExOAJSWYCGHZ6RBCU1DYOFJ68MO" descr="analysis_prev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"/>
          <a:ext cx="90106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z1\HVZ_DATA\Users\vbacic\AppData\Local\Microsoft\Windows\INetCache\Content.Outlook\O0W80KTF\Financijski%20plan%20HVZ%202018-2020%20-%20M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du006\hvz_data\Financije\Dr&#382;avna%20vatrogasna%20&#353;kola\2025\Financijski%20plan%202026-2028\Financijski%20plan%20za%202026-2028.xlsx" TargetMode="External"/><Relationship Id="rId1" Type="http://schemas.openxmlformats.org/officeDocument/2006/relationships/externalLinkPath" Target="Financijski%20plan%20za%20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jski plan HVZ 2018-2020"/>
      <sheetName val="Financijski plan HVZ 2018-2020 "/>
    </sheetNames>
    <definedNames>
      <definedName name="Lista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rativni plan 26-28"/>
      <sheetName val="Financijski plan 26-28"/>
      <sheetName val="Plaće izračun_FINAL"/>
    </sheetNames>
    <sheetDataSet>
      <sheetData sheetId="0">
        <row r="8">
          <cell r="E8" t="str">
            <v>Konto</v>
          </cell>
          <cell r="F8" t="str">
            <v>Aktiv./ Kap. proj. - izvor financiranja</v>
          </cell>
          <cell r="G8" t="str">
            <v>Prijedlog projekcije za 2026.</v>
          </cell>
          <cell r="H8" t="str">
            <v>Prijedlog projekcije za 2027.</v>
          </cell>
          <cell r="I8" t="str">
            <v>Prijedlog projekcije za 2028.</v>
          </cell>
        </row>
        <row r="9">
          <cell r="E9" t="str">
            <v>.</v>
          </cell>
          <cell r="F9" t="str">
            <v>.</v>
          </cell>
        </row>
        <row r="10">
          <cell r="E10" t="str">
            <v>.</v>
          </cell>
          <cell r="F10" t="str">
            <v>.</v>
          </cell>
          <cell r="G10">
            <v>973850</v>
          </cell>
          <cell r="H10">
            <v>1001200</v>
          </cell>
          <cell r="I10">
            <v>1072700</v>
          </cell>
        </row>
        <row r="11">
          <cell r="E11" t="str">
            <v>.</v>
          </cell>
          <cell r="F11" t="str">
            <v>.</v>
          </cell>
          <cell r="G11">
            <v>973850</v>
          </cell>
          <cell r="H11">
            <v>1001200</v>
          </cell>
          <cell r="I11">
            <v>1072700</v>
          </cell>
        </row>
        <row r="12">
          <cell r="E12">
            <v>3111</v>
          </cell>
          <cell r="F12" t="str">
            <v>A935001-11</v>
          </cell>
          <cell r="G12">
            <v>750000</v>
          </cell>
          <cell r="H12">
            <v>770000</v>
          </cell>
          <cell r="I12">
            <v>816200</v>
          </cell>
        </row>
        <row r="13">
          <cell r="E13">
            <v>3111</v>
          </cell>
          <cell r="F13" t="str">
            <v>A935001-43Š</v>
          </cell>
          <cell r="G13">
            <v>2000</v>
          </cell>
          <cell r="H13">
            <v>3000</v>
          </cell>
          <cell r="I13">
            <v>3000</v>
          </cell>
        </row>
        <row r="14">
          <cell r="E14">
            <v>3113</v>
          </cell>
          <cell r="F14" t="str">
            <v>A935001-11</v>
          </cell>
          <cell r="G14">
            <v>13000</v>
          </cell>
          <cell r="H14">
            <v>15000</v>
          </cell>
          <cell r="I14">
            <v>20000</v>
          </cell>
        </row>
        <row r="15">
          <cell r="E15">
            <v>3113</v>
          </cell>
          <cell r="F15" t="str">
            <v>A935001-43Š</v>
          </cell>
          <cell r="G15">
            <v>8000</v>
          </cell>
          <cell r="H15">
            <v>8000</v>
          </cell>
          <cell r="I15">
            <v>8000</v>
          </cell>
        </row>
        <row r="16">
          <cell r="E16">
            <v>3131</v>
          </cell>
          <cell r="F16" t="str">
            <v>A935001-43Š</v>
          </cell>
          <cell r="G16">
            <v>1000</v>
          </cell>
          <cell r="H16">
            <v>1000</v>
          </cell>
          <cell r="I16">
            <v>1500</v>
          </cell>
        </row>
        <row r="17">
          <cell r="E17">
            <v>3132</v>
          </cell>
          <cell r="F17" t="str">
            <v>A935001-43Š</v>
          </cell>
          <cell r="G17">
            <v>1650</v>
          </cell>
          <cell r="H17">
            <v>1700</v>
          </cell>
          <cell r="I17">
            <v>2500</v>
          </cell>
        </row>
        <row r="18">
          <cell r="E18">
            <v>3113</v>
          </cell>
          <cell r="F18" t="str">
            <v>A935001-31T</v>
          </cell>
          <cell r="G18">
            <v>6000</v>
          </cell>
          <cell r="H18">
            <v>6000</v>
          </cell>
          <cell r="I18">
            <v>6000</v>
          </cell>
        </row>
        <row r="19">
          <cell r="E19">
            <v>3131</v>
          </cell>
          <cell r="F19" t="str">
            <v>A935001-31T</v>
          </cell>
          <cell r="G19">
            <v>500</v>
          </cell>
          <cell r="H19">
            <v>500</v>
          </cell>
          <cell r="I19">
            <v>500</v>
          </cell>
        </row>
        <row r="20">
          <cell r="E20">
            <v>3132</v>
          </cell>
          <cell r="F20" t="str">
            <v>A935001-31T</v>
          </cell>
          <cell r="G20">
            <v>1000</v>
          </cell>
          <cell r="H20">
            <v>1000</v>
          </cell>
          <cell r="I20">
            <v>1000</v>
          </cell>
        </row>
        <row r="21">
          <cell r="E21">
            <v>3121</v>
          </cell>
          <cell r="F21" t="str">
            <v>A935001-11</v>
          </cell>
          <cell r="G21">
            <v>26700</v>
          </cell>
          <cell r="H21">
            <v>24000</v>
          </cell>
          <cell r="I21">
            <v>28000</v>
          </cell>
        </row>
        <row r="22">
          <cell r="E22">
            <v>3131</v>
          </cell>
          <cell r="F22" t="str">
            <v>A935001-11</v>
          </cell>
          <cell r="G22">
            <v>9000</v>
          </cell>
          <cell r="H22">
            <v>9000</v>
          </cell>
          <cell r="I22">
            <v>10000</v>
          </cell>
        </row>
        <row r="23">
          <cell r="E23">
            <v>3132</v>
          </cell>
          <cell r="F23" t="str">
            <v>A935001-11</v>
          </cell>
          <cell r="G23">
            <v>123000</v>
          </cell>
          <cell r="H23">
            <v>127000</v>
          </cell>
          <cell r="I23">
            <v>136000</v>
          </cell>
        </row>
        <row r="24">
          <cell r="E24">
            <v>3212</v>
          </cell>
          <cell r="F24" t="str">
            <v>A935001-11</v>
          </cell>
          <cell r="G24">
            <v>32000</v>
          </cell>
          <cell r="H24">
            <v>35000</v>
          </cell>
          <cell r="I24">
            <v>40000</v>
          </cell>
        </row>
        <row r="25">
          <cell r="E25" t="str">
            <v>.</v>
          </cell>
          <cell r="F25" t="str">
            <v>.</v>
          </cell>
          <cell r="G25">
            <v>1271128</v>
          </cell>
          <cell r="H25">
            <v>765950</v>
          </cell>
          <cell r="I25">
            <v>793770</v>
          </cell>
        </row>
        <row r="26">
          <cell r="E26" t="str">
            <v>.</v>
          </cell>
          <cell r="F26" t="str">
            <v>.</v>
          </cell>
          <cell r="G26" t="str">
            <v>-</v>
          </cell>
        </row>
        <row r="27">
          <cell r="E27" t="str">
            <v>.</v>
          </cell>
          <cell r="F27" t="str">
            <v>.</v>
          </cell>
          <cell r="G27" t="str">
            <v>-</v>
          </cell>
        </row>
        <row r="28">
          <cell r="E28" t="str">
            <v>.</v>
          </cell>
          <cell r="F28" t="str">
            <v>.</v>
          </cell>
          <cell r="G28">
            <v>937578</v>
          </cell>
          <cell r="H28">
            <v>475750</v>
          </cell>
          <cell r="I28">
            <v>514520</v>
          </cell>
        </row>
        <row r="29">
          <cell r="E29" t="str">
            <v>.</v>
          </cell>
          <cell r="F29" t="str">
            <v>.</v>
          </cell>
          <cell r="G29" t="str">
            <v>-</v>
          </cell>
        </row>
        <row r="30">
          <cell r="E30">
            <v>3211</v>
          </cell>
          <cell r="F30" t="str">
            <v>A935001-11</v>
          </cell>
          <cell r="G30">
            <v>3000</v>
          </cell>
          <cell r="H30">
            <v>2500</v>
          </cell>
          <cell r="I30">
            <v>3000</v>
          </cell>
        </row>
        <row r="31">
          <cell r="E31">
            <v>3211</v>
          </cell>
          <cell r="F31" t="str">
            <v>A935001-43Š</v>
          </cell>
          <cell r="G31">
            <v>6000</v>
          </cell>
          <cell r="H31">
            <v>6000</v>
          </cell>
          <cell r="I31">
            <v>6000</v>
          </cell>
        </row>
        <row r="32">
          <cell r="E32">
            <v>3213</v>
          </cell>
          <cell r="F32" t="str">
            <v>A935001-11</v>
          </cell>
          <cell r="G32">
            <v>3000</v>
          </cell>
          <cell r="H32">
            <v>3000</v>
          </cell>
          <cell r="I32">
            <v>3000</v>
          </cell>
        </row>
        <row r="33">
          <cell r="E33">
            <v>3213</v>
          </cell>
          <cell r="F33" t="str">
            <v>A935001-43Š</v>
          </cell>
          <cell r="G33">
            <v>2000</v>
          </cell>
          <cell r="H33">
            <v>3000</v>
          </cell>
          <cell r="I33">
            <v>3000</v>
          </cell>
        </row>
        <row r="34">
          <cell r="E34" t="str">
            <v>.</v>
          </cell>
          <cell r="F34" t="str">
            <v>.</v>
          </cell>
          <cell r="G34" t="str">
            <v>.</v>
          </cell>
        </row>
        <row r="35">
          <cell r="E35">
            <v>3221</v>
          </cell>
          <cell r="F35" t="str">
            <v>A935001-11</v>
          </cell>
          <cell r="G35">
            <v>2000</v>
          </cell>
          <cell r="H35">
            <v>1000</v>
          </cell>
          <cell r="I35">
            <v>2350</v>
          </cell>
        </row>
        <row r="36">
          <cell r="E36">
            <v>3221</v>
          </cell>
          <cell r="F36" t="str">
            <v>A935001-43Š</v>
          </cell>
          <cell r="G36">
            <v>1000</v>
          </cell>
          <cell r="H36">
            <v>1000</v>
          </cell>
          <cell r="I36">
            <v>1000</v>
          </cell>
        </row>
        <row r="37">
          <cell r="E37">
            <v>3221</v>
          </cell>
          <cell r="F37" t="str">
            <v>A935001-11</v>
          </cell>
          <cell r="G37">
            <v>1000</v>
          </cell>
          <cell r="H37">
            <v>500</v>
          </cell>
          <cell r="I37">
            <v>1500</v>
          </cell>
        </row>
        <row r="38">
          <cell r="E38">
            <v>3221</v>
          </cell>
          <cell r="F38" t="str">
            <v>A935001-11</v>
          </cell>
          <cell r="G38">
            <v>1000</v>
          </cell>
          <cell r="H38">
            <v>1000</v>
          </cell>
          <cell r="I38">
            <v>3000</v>
          </cell>
        </row>
        <row r="39">
          <cell r="E39">
            <v>3221</v>
          </cell>
          <cell r="F39" t="str">
            <v>A935001-31S</v>
          </cell>
          <cell r="G39">
            <v>3300</v>
          </cell>
          <cell r="H39">
            <v>3300</v>
          </cell>
          <cell r="I39">
            <v>3300</v>
          </cell>
        </row>
        <row r="40">
          <cell r="E40">
            <v>3221</v>
          </cell>
          <cell r="F40" t="str">
            <v>A935001-11</v>
          </cell>
          <cell r="G40">
            <v>1000</v>
          </cell>
          <cell r="H40">
            <v>1000</v>
          </cell>
          <cell r="I40">
            <v>1000</v>
          </cell>
        </row>
        <row r="41">
          <cell r="E41">
            <v>3222</v>
          </cell>
          <cell r="F41" t="str">
            <v>A935001-43Š</v>
          </cell>
          <cell r="G41">
            <v>6000</v>
          </cell>
          <cell r="H41">
            <v>6000</v>
          </cell>
          <cell r="I41">
            <v>6000</v>
          </cell>
        </row>
        <row r="42">
          <cell r="E42" t="str">
            <v>.</v>
          </cell>
          <cell r="F42" t="str">
            <v>.</v>
          </cell>
          <cell r="G42" t="str">
            <v>.</v>
          </cell>
        </row>
        <row r="43">
          <cell r="E43">
            <v>3223</v>
          </cell>
          <cell r="F43" t="str">
            <v>A935001-11</v>
          </cell>
          <cell r="G43">
            <v>0</v>
          </cell>
        </row>
        <row r="44">
          <cell r="E44">
            <v>3223</v>
          </cell>
          <cell r="F44" t="str">
            <v>A935001-11</v>
          </cell>
          <cell r="G44">
            <v>2000</v>
          </cell>
          <cell r="H44">
            <v>2000</v>
          </cell>
          <cell r="I44">
            <v>2000</v>
          </cell>
        </row>
        <row r="45">
          <cell r="E45">
            <v>3223</v>
          </cell>
          <cell r="F45" t="str">
            <v>A935001-43Š</v>
          </cell>
          <cell r="G45">
            <v>1000</v>
          </cell>
          <cell r="H45">
            <v>1000</v>
          </cell>
          <cell r="I45">
            <v>3000</v>
          </cell>
        </row>
        <row r="46">
          <cell r="E46">
            <v>3223</v>
          </cell>
          <cell r="F46" t="str">
            <v>A935001-11</v>
          </cell>
          <cell r="G46">
            <v>2000</v>
          </cell>
          <cell r="H46">
            <v>2000</v>
          </cell>
          <cell r="I46">
            <v>2000</v>
          </cell>
        </row>
        <row r="47">
          <cell r="E47">
            <v>3223</v>
          </cell>
          <cell r="F47" t="str">
            <v>A935001-43Š</v>
          </cell>
          <cell r="G47">
            <v>2000</v>
          </cell>
          <cell r="H47">
            <v>2000</v>
          </cell>
          <cell r="I47">
            <v>2000</v>
          </cell>
        </row>
        <row r="48">
          <cell r="E48">
            <v>3223</v>
          </cell>
          <cell r="F48" t="str">
            <v>A935001-11</v>
          </cell>
          <cell r="G48">
            <v>2400</v>
          </cell>
          <cell r="H48">
            <v>2000</v>
          </cell>
          <cell r="I48">
            <v>2000</v>
          </cell>
        </row>
        <row r="49">
          <cell r="E49">
            <v>3223</v>
          </cell>
          <cell r="F49" t="str">
            <v>A935001-43Š</v>
          </cell>
          <cell r="G49">
            <v>1500</v>
          </cell>
          <cell r="H49">
            <v>1000</v>
          </cell>
          <cell r="I49">
            <v>1000</v>
          </cell>
        </row>
        <row r="50">
          <cell r="E50">
            <v>3223</v>
          </cell>
          <cell r="F50" t="str">
            <v>A935001-11</v>
          </cell>
          <cell r="G50">
            <v>0</v>
          </cell>
        </row>
        <row r="51">
          <cell r="E51">
            <v>3223</v>
          </cell>
          <cell r="F51" t="str">
            <v>A935001-43Š</v>
          </cell>
          <cell r="G51">
            <v>250</v>
          </cell>
          <cell r="H51">
            <v>250</v>
          </cell>
          <cell r="I51">
            <v>250</v>
          </cell>
        </row>
        <row r="52">
          <cell r="E52" t="str">
            <v>.</v>
          </cell>
          <cell r="F52" t="str">
            <v>.</v>
          </cell>
          <cell r="G52" t="str">
            <v>.</v>
          </cell>
        </row>
        <row r="53">
          <cell r="E53">
            <v>3224</v>
          </cell>
          <cell r="F53" t="str">
            <v>A935001-11</v>
          </cell>
          <cell r="G53">
            <v>1500</v>
          </cell>
          <cell r="H53">
            <v>2000</v>
          </cell>
          <cell r="I53">
            <v>2000</v>
          </cell>
        </row>
        <row r="54">
          <cell r="E54">
            <v>3224</v>
          </cell>
          <cell r="F54" t="str">
            <v>A935001-43Š</v>
          </cell>
          <cell r="G54">
            <v>1428</v>
          </cell>
          <cell r="H54">
            <v>1350</v>
          </cell>
          <cell r="I54">
            <v>1350</v>
          </cell>
        </row>
        <row r="55">
          <cell r="E55">
            <v>3224</v>
          </cell>
          <cell r="F55" t="str">
            <v>A935001-11</v>
          </cell>
          <cell r="G55">
            <v>4000</v>
          </cell>
          <cell r="H55">
            <v>3500</v>
          </cell>
          <cell r="I55">
            <v>4000</v>
          </cell>
        </row>
        <row r="56">
          <cell r="E56">
            <v>3224</v>
          </cell>
          <cell r="F56" t="str">
            <v>A935001-11</v>
          </cell>
          <cell r="G56">
            <v>1350</v>
          </cell>
          <cell r="H56">
            <v>1000</v>
          </cell>
          <cell r="I56">
            <v>1350</v>
          </cell>
        </row>
        <row r="57">
          <cell r="E57">
            <v>3224</v>
          </cell>
          <cell r="F57" t="str">
            <v>A935001-11</v>
          </cell>
          <cell r="G57">
            <v>250</v>
          </cell>
          <cell r="H57">
            <v>200</v>
          </cell>
          <cell r="I57">
            <v>250</v>
          </cell>
        </row>
        <row r="58">
          <cell r="E58">
            <v>3222</v>
          </cell>
          <cell r="F58" t="str">
            <v>A935001-31S</v>
          </cell>
          <cell r="G58">
            <v>5000</v>
          </cell>
          <cell r="H58">
            <v>2000</v>
          </cell>
          <cell r="I58">
            <v>2000</v>
          </cell>
        </row>
        <row r="59">
          <cell r="E59">
            <v>3224</v>
          </cell>
          <cell r="F59" t="str">
            <v>A935001-31S</v>
          </cell>
          <cell r="G59">
            <v>5000</v>
          </cell>
          <cell r="H59">
            <v>4650</v>
          </cell>
          <cell r="I59">
            <v>4650</v>
          </cell>
        </row>
        <row r="60">
          <cell r="E60">
            <v>3225</v>
          </cell>
          <cell r="F60" t="str">
            <v>A935001-11</v>
          </cell>
          <cell r="G60">
            <v>3000</v>
          </cell>
          <cell r="H60">
            <v>2800</v>
          </cell>
          <cell r="I60">
            <v>3000</v>
          </cell>
        </row>
        <row r="61">
          <cell r="E61">
            <v>3225</v>
          </cell>
          <cell r="F61" t="str">
            <v>A935001-11</v>
          </cell>
          <cell r="G61">
            <v>2000</v>
          </cell>
          <cell r="H61">
            <v>1500</v>
          </cell>
          <cell r="I61">
            <v>2000</v>
          </cell>
        </row>
        <row r="62">
          <cell r="E62">
            <v>3227</v>
          </cell>
          <cell r="F62" t="str">
            <v>A935001-43Š</v>
          </cell>
          <cell r="G62">
            <v>85000</v>
          </cell>
          <cell r="H62">
            <v>85000</v>
          </cell>
          <cell r="I62">
            <v>85000</v>
          </cell>
        </row>
        <row r="63">
          <cell r="E63" t="str">
            <v>.</v>
          </cell>
          <cell r="F63" t="str">
            <v>.</v>
          </cell>
          <cell r="G63" t="str">
            <v>.</v>
          </cell>
        </row>
        <row r="64">
          <cell r="E64">
            <v>3231</v>
          </cell>
          <cell r="F64" t="str">
            <v>A935001-11</v>
          </cell>
          <cell r="G64">
            <v>3000</v>
          </cell>
          <cell r="H64">
            <v>3000</v>
          </cell>
          <cell r="I64">
            <v>5000</v>
          </cell>
        </row>
        <row r="65">
          <cell r="E65">
            <v>3231</v>
          </cell>
          <cell r="F65" t="str">
            <v>A935001-43Š</v>
          </cell>
          <cell r="G65">
            <v>3000</v>
          </cell>
          <cell r="H65">
            <v>3000</v>
          </cell>
          <cell r="I65">
            <v>3000</v>
          </cell>
        </row>
        <row r="66">
          <cell r="E66">
            <v>3231</v>
          </cell>
          <cell r="F66" t="str">
            <v>A935001-11</v>
          </cell>
          <cell r="G66">
            <v>0</v>
          </cell>
          <cell r="H66">
            <v>500</v>
          </cell>
          <cell r="I66">
            <v>500</v>
          </cell>
        </row>
        <row r="67">
          <cell r="E67">
            <v>3231</v>
          </cell>
          <cell r="F67" t="str">
            <v>A935001-11</v>
          </cell>
          <cell r="G67">
            <v>1100</v>
          </cell>
          <cell r="H67">
            <v>1100</v>
          </cell>
          <cell r="I67">
            <v>1100</v>
          </cell>
        </row>
        <row r="68">
          <cell r="E68">
            <v>3231</v>
          </cell>
          <cell r="F68" t="str">
            <v>A935001-11</v>
          </cell>
          <cell r="G68">
            <v>0</v>
          </cell>
          <cell r="H68">
            <v>500</v>
          </cell>
          <cell r="I68">
            <v>500</v>
          </cell>
        </row>
        <row r="69">
          <cell r="E69">
            <v>3231</v>
          </cell>
          <cell r="F69" t="str">
            <v>A935001-11</v>
          </cell>
          <cell r="G69">
            <v>1000</v>
          </cell>
          <cell r="H69">
            <v>1000</v>
          </cell>
          <cell r="I69">
            <v>1000</v>
          </cell>
        </row>
        <row r="70">
          <cell r="E70">
            <v>3231</v>
          </cell>
          <cell r="F70" t="str">
            <v>A935001-43Š</v>
          </cell>
          <cell r="G70">
            <v>2000</v>
          </cell>
          <cell r="H70">
            <v>2000</v>
          </cell>
          <cell r="I70">
            <v>2000</v>
          </cell>
        </row>
        <row r="71">
          <cell r="E71" t="str">
            <v>.</v>
          </cell>
          <cell r="F71" t="str">
            <v>.</v>
          </cell>
          <cell r="G71" t="str">
            <v>.</v>
          </cell>
        </row>
        <row r="72">
          <cell r="E72">
            <v>3232</v>
          </cell>
          <cell r="F72" t="str">
            <v>A935001-43Š</v>
          </cell>
          <cell r="G72">
            <v>10250</v>
          </cell>
          <cell r="H72">
            <v>10250</v>
          </cell>
          <cell r="I72">
            <v>10250</v>
          </cell>
        </row>
        <row r="73">
          <cell r="E73">
            <v>3232</v>
          </cell>
          <cell r="F73" t="str">
            <v>A935001-43Š</v>
          </cell>
          <cell r="G73">
            <v>8000</v>
          </cell>
          <cell r="H73">
            <v>5000</v>
          </cell>
          <cell r="I73">
            <v>5000</v>
          </cell>
        </row>
        <row r="74">
          <cell r="E74">
            <v>3232</v>
          </cell>
          <cell r="F74" t="str">
            <v>A935001-11</v>
          </cell>
          <cell r="G74">
            <v>1000</v>
          </cell>
          <cell r="H74">
            <v>5000</v>
          </cell>
          <cell r="I74">
            <v>5000</v>
          </cell>
        </row>
        <row r="75">
          <cell r="E75">
            <v>3232</v>
          </cell>
          <cell r="F75" t="str">
            <v>A935001-11</v>
          </cell>
          <cell r="G75">
            <v>60000</v>
          </cell>
          <cell r="H75">
            <v>70000</v>
          </cell>
          <cell r="I75">
            <v>90000</v>
          </cell>
        </row>
        <row r="76">
          <cell r="E76">
            <v>3232</v>
          </cell>
          <cell r="F76" t="str">
            <v>A935001-31S</v>
          </cell>
          <cell r="G76">
            <v>10000</v>
          </cell>
          <cell r="H76">
            <v>1000</v>
          </cell>
          <cell r="I76">
            <v>1000</v>
          </cell>
        </row>
        <row r="77">
          <cell r="E77">
            <v>3232</v>
          </cell>
          <cell r="F77" t="str">
            <v>A935001-11</v>
          </cell>
          <cell r="G77">
            <v>3000</v>
          </cell>
          <cell r="H77">
            <v>4000</v>
          </cell>
          <cell r="I77">
            <v>4000</v>
          </cell>
        </row>
        <row r="78">
          <cell r="E78">
            <v>3232</v>
          </cell>
          <cell r="F78" t="str">
            <v>A935001-11</v>
          </cell>
          <cell r="G78">
            <v>30000</v>
          </cell>
          <cell r="H78">
            <v>20000</v>
          </cell>
          <cell r="I78">
            <v>20000</v>
          </cell>
        </row>
        <row r="79">
          <cell r="E79">
            <v>3232</v>
          </cell>
          <cell r="F79" t="str">
            <v>A935001-11</v>
          </cell>
          <cell r="G79">
            <v>0</v>
          </cell>
          <cell r="H79">
            <v>0</v>
          </cell>
          <cell r="I79">
            <v>0</v>
          </cell>
        </row>
        <row r="80">
          <cell r="E80">
            <v>3232</v>
          </cell>
          <cell r="F80" t="str">
            <v>A935001-11</v>
          </cell>
          <cell r="G80">
            <v>0</v>
          </cell>
        </row>
        <row r="81">
          <cell r="E81">
            <v>3232</v>
          </cell>
          <cell r="F81" t="str">
            <v>A935001-43Š</v>
          </cell>
          <cell r="G81">
            <v>10000</v>
          </cell>
          <cell r="H81">
            <v>10000</v>
          </cell>
          <cell r="I81">
            <v>4000</v>
          </cell>
        </row>
        <row r="82">
          <cell r="E82">
            <v>3232</v>
          </cell>
          <cell r="F82" t="str">
            <v>A935001-43Š</v>
          </cell>
          <cell r="G82">
            <v>6000</v>
          </cell>
          <cell r="H82">
            <v>6000</v>
          </cell>
          <cell r="I82">
            <v>5000</v>
          </cell>
        </row>
        <row r="83">
          <cell r="E83">
            <v>3232</v>
          </cell>
          <cell r="F83" t="str">
            <v>A935001-31S</v>
          </cell>
          <cell r="G83">
            <v>5000</v>
          </cell>
          <cell r="H83">
            <v>10000</v>
          </cell>
          <cell r="I83">
            <v>10000</v>
          </cell>
        </row>
        <row r="84">
          <cell r="E84" t="str">
            <v>.</v>
          </cell>
          <cell r="F84" t="str">
            <v>.</v>
          </cell>
          <cell r="G84" t="str">
            <v>.</v>
          </cell>
        </row>
        <row r="85">
          <cell r="E85">
            <v>3233</v>
          </cell>
          <cell r="F85" t="str">
            <v>A935001-43Š</v>
          </cell>
          <cell r="G85">
            <v>4350</v>
          </cell>
          <cell r="H85">
            <v>3000</v>
          </cell>
          <cell r="I85">
            <v>3000</v>
          </cell>
        </row>
        <row r="86">
          <cell r="E86">
            <v>3233</v>
          </cell>
          <cell r="F86" t="str">
            <v>A935001-11</v>
          </cell>
          <cell r="G86">
            <v>400</v>
          </cell>
          <cell r="H86">
            <v>400</v>
          </cell>
          <cell r="I86">
            <v>400</v>
          </cell>
        </row>
        <row r="87">
          <cell r="E87" t="str">
            <v>.</v>
          </cell>
          <cell r="F87" t="str">
            <v>.</v>
          </cell>
          <cell r="G87" t="str">
            <v>.</v>
          </cell>
        </row>
        <row r="88">
          <cell r="E88">
            <v>3234</v>
          </cell>
          <cell r="F88" t="str">
            <v>A935001-11</v>
          </cell>
          <cell r="G88">
            <v>7000</v>
          </cell>
          <cell r="H88">
            <v>7000</v>
          </cell>
          <cell r="I88">
            <v>8000</v>
          </cell>
        </row>
        <row r="89">
          <cell r="E89">
            <v>3234</v>
          </cell>
          <cell r="F89" t="str">
            <v>A935001-11</v>
          </cell>
          <cell r="G89">
            <v>200</v>
          </cell>
          <cell r="H89">
            <v>200</v>
          </cell>
          <cell r="I89">
            <v>200</v>
          </cell>
        </row>
        <row r="90">
          <cell r="E90">
            <v>3234</v>
          </cell>
          <cell r="F90" t="str">
            <v>A935001-11</v>
          </cell>
          <cell r="G90">
            <v>1000</v>
          </cell>
          <cell r="H90">
            <v>1000</v>
          </cell>
          <cell r="I90">
            <v>3000</v>
          </cell>
        </row>
        <row r="91">
          <cell r="E91">
            <v>3234</v>
          </cell>
          <cell r="F91" t="str">
            <v>A935001-11</v>
          </cell>
          <cell r="G91">
            <v>100</v>
          </cell>
          <cell r="H91">
            <v>100</v>
          </cell>
          <cell r="I91">
            <v>100</v>
          </cell>
        </row>
        <row r="92">
          <cell r="E92" t="str">
            <v>.</v>
          </cell>
          <cell r="F92" t="str">
            <v>.</v>
          </cell>
          <cell r="G92" t="str">
            <v>.</v>
          </cell>
        </row>
        <row r="93">
          <cell r="E93">
            <v>3235</v>
          </cell>
          <cell r="F93" t="str">
            <v>A935001-11</v>
          </cell>
          <cell r="G93">
            <v>1000</v>
          </cell>
          <cell r="H93">
            <v>500</v>
          </cell>
          <cell r="I93">
            <v>500</v>
          </cell>
        </row>
        <row r="94">
          <cell r="E94">
            <v>3235</v>
          </cell>
          <cell r="F94" t="str">
            <v>A935001-43Š</v>
          </cell>
          <cell r="G94">
            <v>1000</v>
          </cell>
          <cell r="H94">
            <v>1000</v>
          </cell>
          <cell r="I94">
            <v>1500</v>
          </cell>
        </row>
        <row r="95">
          <cell r="E95">
            <v>3235</v>
          </cell>
          <cell r="F95" t="str">
            <v>A935001-43Š</v>
          </cell>
          <cell r="G95">
            <v>2000</v>
          </cell>
          <cell r="H95">
            <v>2000</v>
          </cell>
          <cell r="I95">
            <v>2000</v>
          </cell>
        </row>
        <row r="96">
          <cell r="E96">
            <v>3235</v>
          </cell>
          <cell r="F96" t="str">
            <v>A935001-11</v>
          </cell>
          <cell r="G96">
            <v>3000</v>
          </cell>
          <cell r="H96">
            <v>3000</v>
          </cell>
          <cell r="I96">
            <v>3000</v>
          </cell>
        </row>
        <row r="97">
          <cell r="E97">
            <v>3236</v>
          </cell>
          <cell r="F97" t="str">
            <v>A935001-11</v>
          </cell>
          <cell r="G97">
            <v>2100</v>
          </cell>
          <cell r="H97">
            <v>2500</v>
          </cell>
          <cell r="I97">
            <v>3320</v>
          </cell>
        </row>
        <row r="98">
          <cell r="E98">
            <v>3236</v>
          </cell>
          <cell r="F98" t="str">
            <v>A935001-43Š</v>
          </cell>
          <cell r="G98">
            <v>1000</v>
          </cell>
          <cell r="H98">
            <v>500</v>
          </cell>
          <cell r="I98">
            <v>500</v>
          </cell>
        </row>
        <row r="99">
          <cell r="E99">
            <v>3236</v>
          </cell>
          <cell r="F99" t="str">
            <v>A935001-43Š</v>
          </cell>
          <cell r="G99">
            <v>500</v>
          </cell>
          <cell r="H99">
            <v>1000</v>
          </cell>
          <cell r="I99">
            <v>1000</v>
          </cell>
        </row>
        <row r="100">
          <cell r="E100" t="str">
            <v>.</v>
          </cell>
          <cell r="F100" t="str">
            <v>.</v>
          </cell>
          <cell r="G100" t="str">
            <v>.</v>
          </cell>
        </row>
        <row r="101">
          <cell r="E101">
            <v>3237</v>
          </cell>
          <cell r="F101" t="str">
            <v>A935001-43Š</v>
          </cell>
          <cell r="G101">
            <v>10000</v>
          </cell>
          <cell r="H101">
            <v>10000</v>
          </cell>
          <cell r="I101">
            <v>10000</v>
          </cell>
        </row>
        <row r="102">
          <cell r="E102">
            <v>3237</v>
          </cell>
          <cell r="F102" t="str">
            <v>A935001-43Š</v>
          </cell>
          <cell r="G102">
            <v>5000</v>
          </cell>
        </row>
        <row r="103">
          <cell r="E103">
            <v>3237</v>
          </cell>
          <cell r="F103" t="str">
            <v>A935001-43Š</v>
          </cell>
          <cell r="G103">
            <v>5000</v>
          </cell>
          <cell r="H103">
            <v>5000</v>
          </cell>
          <cell r="I103">
            <v>5000</v>
          </cell>
        </row>
        <row r="104">
          <cell r="E104">
            <v>3237</v>
          </cell>
          <cell r="F104" t="str">
            <v>A935001-11</v>
          </cell>
          <cell r="G104">
            <v>1500</v>
          </cell>
          <cell r="H104">
            <v>1000</v>
          </cell>
          <cell r="I104">
            <v>1000</v>
          </cell>
        </row>
        <row r="105">
          <cell r="E105" t="str">
            <v>.</v>
          </cell>
          <cell r="F105" t="str">
            <v>.</v>
          </cell>
          <cell r="G105" t="str">
            <v>.</v>
          </cell>
        </row>
        <row r="106">
          <cell r="E106">
            <v>3238</v>
          </cell>
          <cell r="F106" t="str">
            <v>A935001-11</v>
          </cell>
          <cell r="G106">
            <v>3000</v>
          </cell>
          <cell r="H106">
            <v>3000</v>
          </cell>
          <cell r="I106">
            <v>2500</v>
          </cell>
        </row>
        <row r="107">
          <cell r="E107">
            <v>3238</v>
          </cell>
          <cell r="F107" t="str">
            <v>A935001-43Š</v>
          </cell>
          <cell r="G107">
            <v>1000</v>
          </cell>
          <cell r="H107">
            <v>1000</v>
          </cell>
          <cell r="I107">
            <v>1000</v>
          </cell>
        </row>
        <row r="108">
          <cell r="E108" t="str">
            <v>.</v>
          </cell>
          <cell r="F108" t="str">
            <v>.</v>
          </cell>
          <cell r="G108" t="str">
            <v>.</v>
          </cell>
        </row>
        <row r="109">
          <cell r="E109">
            <v>3239</v>
          </cell>
          <cell r="F109" t="str">
            <v>A935001-11</v>
          </cell>
          <cell r="G109">
            <v>3000</v>
          </cell>
          <cell r="H109">
            <v>2000</v>
          </cell>
          <cell r="I109">
            <v>2000</v>
          </cell>
        </row>
        <row r="110">
          <cell r="E110">
            <v>3239</v>
          </cell>
          <cell r="F110" t="str">
            <v>A935001-11</v>
          </cell>
          <cell r="G110">
            <v>1000</v>
          </cell>
          <cell r="H110">
            <v>2000</v>
          </cell>
          <cell r="I110">
            <v>2000</v>
          </cell>
        </row>
        <row r="111">
          <cell r="E111">
            <v>3239</v>
          </cell>
          <cell r="F111" t="str">
            <v>A935001-31S</v>
          </cell>
          <cell r="G111">
            <v>3300</v>
          </cell>
          <cell r="H111">
            <v>3000</v>
          </cell>
          <cell r="I111">
            <v>3000</v>
          </cell>
        </row>
        <row r="112">
          <cell r="E112">
            <v>3239</v>
          </cell>
          <cell r="F112" t="str">
            <v>A935001-11</v>
          </cell>
          <cell r="G112">
            <v>2000</v>
          </cell>
          <cell r="H112">
            <v>2000</v>
          </cell>
          <cell r="I112">
            <v>2000</v>
          </cell>
        </row>
        <row r="113">
          <cell r="E113">
            <v>3239</v>
          </cell>
          <cell r="F113" t="str">
            <v>A935001-11</v>
          </cell>
          <cell r="G113">
            <v>0</v>
          </cell>
        </row>
        <row r="114">
          <cell r="E114">
            <v>3239</v>
          </cell>
          <cell r="F114" t="str">
            <v>A935001-11</v>
          </cell>
          <cell r="G114">
            <v>500</v>
          </cell>
          <cell r="H114">
            <v>1000</v>
          </cell>
          <cell r="I114">
            <v>1000</v>
          </cell>
        </row>
        <row r="115">
          <cell r="E115">
            <v>3239</v>
          </cell>
          <cell r="F115" t="str">
            <v>A935001-43Š</v>
          </cell>
          <cell r="G115">
            <v>2000</v>
          </cell>
          <cell r="H115">
            <v>2000</v>
          </cell>
          <cell r="I115">
            <v>2000</v>
          </cell>
        </row>
        <row r="116">
          <cell r="E116" t="str">
            <v>.</v>
          </cell>
          <cell r="F116" t="str">
            <v>.</v>
          </cell>
          <cell r="G116" t="str">
            <v>.</v>
          </cell>
        </row>
        <row r="117">
          <cell r="E117">
            <v>3241</v>
          </cell>
          <cell r="F117" t="str">
            <v>A935001-43Š</v>
          </cell>
          <cell r="G117">
            <v>3000</v>
          </cell>
          <cell r="H117">
            <v>3000</v>
          </cell>
          <cell r="I117">
            <v>3000</v>
          </cell>
        </row>
        <row r="118">
          <cell r="E118">
            <v>3241</v>
          </cell>
          <cell r="F118" t="str">
            <v>A935001-43Š</v>
          </cell>
          <cell r="G118">
            <v>6000</v>
          </cell>
          <cell r="H118">
            <v>6000</v>
          </cell>
          <cell r="I118">
            <v>7000</v>
          </cell>
        </row>
        <row r="119">
          <cell r="E119">
            <v>3227</v>
          </cell>
          <cell r="F119" t="str">
            <v>A935001-31T</v>
          </cell>
          <cell r="G119">
            <v>3000</v>
          </cell>
          <cell r="H119">
            <v>1000</v>
          </cell>
          <cell r="I119">
            <v>1000</v>
          </cell>
        </row>
        <row r="120">
          <cell r="E120" t="str">
            <v>.</v>
          </cell>
          <cell r="F120" t="str">
            <v>.</v>
          </cell>
          <cell r="G120" t="str">
            <v>.</v>
          </cell>
        </row>
        <row r="121">
          <cell r="E121">
            <v>3292</v>
          </cell>
          <cell r="F121" t="str">
            <v>A935001-11</v>
          </cell>
          <cell r="G121">
            <v>3000</v>
          </cell>
          <cell r="H121">
            <v>3000</v>
          </cell>
          <cell r="I121">
            <v>3000</v>
          </cell>
        </row>
        <row r="122">
          <cell r="E122">
            <v>3293</v>
          </cell>
          <cell r="F122" t="str">
            <v>A935001-43Š</v>
          </cell>
          <cell r="G122">
            <v>1000</v>
          </cell>
          <cell r="H122">
            <v>2000</v>
          </cell>
          <cell r="I122">
            <v>2000</v>
          </cell>
        </row>
        <row r="123">
          <cell r="E123">
            <v>3293</v>
          </cell>
          <cell r="F123" t="str">
            <v>A935001-11</v>
          </cell>
          <cell r="G123">
            <v>1000</v>
          </cell>
          <cell r="H123">
            <v>1000</v>
          </cell>
          <cell r="I123">
            <v>1000</v>
          </cell>
        </row>
        <row r="124">
          <cell r="E124">
            <v>3299</v>
          </cell>
          <cell r="F124" t="str">
            <v>A935001-43Š</v>
          </cell>
          <cell r="G124">
            <v>1000</v>
          </cell>
          <cell r="H124">
            <v>1000</v>
          </cell>
          <cell r="I124">
            <v>1000</v>
          </cell>
        </row>
        <row r="125">
          <cell r="E125">
            <v>3299</v>
          </cell>
          <cell r="F125" t="str">
            <v>A935001-11</v>
          </cell>
          <cell r="G125">
            <v>1000</v>
          </cell>
          <cell r="H125">
            <v>1000</v>
          </cell>
          <cell r="I125">
            <v>1000</v>
          </cell>
        </row>
        <row r="126">
          <cell r="E126" t="str">
            <v>.</v>
          </cell>
          <cell r="F126" t="str">
            <v>.</v>
          </cell>
          <cell r="G126" t="str">
            <v>.</v>
          </cell>
        </row>
        <row r="127">
          <cell r="E127">
            <v>4123</v>
          </cell>
          <cell r="F127" t="str">
            <v>A935001-11</v>
          </cell>
          <cell r="G127">
            <v>2000</v>
          </cell>
          <cell r="H127">
            <v>2000</v>
          </cell>
          <cell r="I127">
            <v>2000</v>
          </cell>
        </row>
        <row r="128">
          <cell r="E128">
            <v>4123</v>
          </cell>
          <cell r="F128" t="str">
            <v>A935001-43Š</v>
          </cell>
          <cell r="G128">
            <v>3000</v>
          </cell>
          <cell r="H128">
            <v>1000</v>
          </cell>
          <cell r="I128">
            <v>1000</v>
          </cell>
        </row>
        <row r="129">
          <cell r="E129">
            <v>4221</v>
          </cell>
          <cell r="F129" t="str">
            <v>A935001-43Š</v>
          </cell>
          <cell r="G129">
            <v>6650</v>
          </cell>
          <cell r="H129">
            <v>5000</v>
          </cell>
          <cell r="I129">
            <v>6000</v>
          </cell>
        </row>
        <row r="130">
          <cell r="E130">
            <v>4221</v>
          </cell>
          <cell r="F130" t="str">
            <v>A935001-11</v>
          </cell>
          <cell r="G130">
            <v>20000</v>
          </cell>
          <cell r="H130">
            <v>10000</v>
          </cell>
          <cell r="I130">
            <v>20000</v>
          </cell>
        </row>
        <row r="131">
          <cell r="E131">
            <v>4222</v>
          </cell>
          <cell r="F131" t="str">
            <v>A935001-43Š</v>
          </cell>
          <cell r="G131">
            <v>2000</v>
          </cell>
          <cell r="H131">
            <v>2000</v>
          </cell>
          <cell r="I131">
            <v>1000</v>
          </cell>
        </row>
        <row r="132">
          <cell r="E132">
            <v>4223</v>
          </cell>
          <cell r="F132" t="str">
            <v>A935001-43Š</v>
          </cell>
          <cell r="G132">
            <v>30000</v>
          </cell>
          <cell r="H132">
            <v>30000</v>
          </cell>
          <cell r="I132">
            <v>30000</v>
          </cell>
        </row>
        <row r="133">
          <cell r="E133">
            <v>4222</v>
          </cell>
          <cell r="F133" t="str">
            <v>A935001-43Š</v>
          </cell>
          <cell r="G133">
            <v>0</v>
          </cell>
        </row>
        <row r="134">
          <cell r="E134">
            <v>4223</v>
          </cell>
          <cell r="F134" t="str">
            <v>A935001-11</v>
          </cell>
          <cell r="G134">
            <v>15000</v>
          </cell>
          <cell r="H134">
            <v>15000</v>
          </cell>
          <cell r="I134">
            <v>15000</v>
          </cell>
        </row>
        <row r="135">
          <cell r="E135">
            <v>4221</v>
          </cell>
          <cell r="F135" t="str">
            <v>A935001-31S</v>
          </cell>
          <cell r="G135">
            <v>6000</v>
          </cell>
          <cell r="H135">
            <v>6000</v>
          </cell>
          <cell r="I135">
            <v>6000</v>
          </cell>
        </row>
        <row r="136">
          <cell r="E136">
            <v>4223</v>
          </cell>
          <cell r="F136" t="str">
            <v>A935001-31S</v>
          </cell>
          <cell r="G136">
            <v>10000</v>
          </cell>
          <cell r="H136">
            <v>2000</v>
          </cell>
          <cell r="I136">
            <v>2000</v>
          </cell>
        </row>
        <row r="137">
          <cell r="E137">
            <v>4227</v>
          </cell>
          <cell r="F137" t="str">
            <v>A935001-11</v>
          </cell>
          <cell r="G137">
            <v>10000</v>
          </cell>
          <cell r="H137">
            <v>10000</v>
          </cell>
          <cell r="I137">
            <v>10000</v>
          </cell>
        </row>
        <row r="138">
          <cell r="E138">
            <v>4227</v>
          </cell>
          <cell r="F138" t="str">
            <v>A935001-31T</v>
          </cell>
          <cell r="G138">
            <v>0</v>
          </cell>
          <cell r="H138">
            <v>4000</v>
          </cell>
          <cell r="I138">
            <v>4000</v>
          </cell>
        </row>
        <row r="139">
          <cell r="E139">
            <v>4227</v>
          </cell>
          <cell r="F139" t="str">
            <v>A935001-43Š</v>
          </cell>
          <cell r="G139">
            <v>500</v>
          </cell>
        </row>
        <row r="140">
          <cell r="E140">
            <v>4227</v>
          </cell>
          <cell r="F140" t="str">
            <v>A935001-43Š</v>
          </cell>
          <cell r="G140">
            <v>20000</v>
          </cell>
          <cell r="H140">
            <v>10000</v>
          </cell>
          <cell r="I140">
            <v>10000</v>
          </cell>
        </row>
        <row r="141">
          <cell r="E141">
            <v>4231</v>
          </cell>
          <cell r="F141" t="str">
            <v>A935001-43Š</v>
          </cell>
          <cell r="G141">
            <v>60000</v>
          </cell>
        </row>
        <row r="142">
          <cell r="E142">
            <v>4231</v>
          </cell>
          <cell r="F142" t="str">
            <v>A935001-11</v>
          </cell>
          <cell r="G142">
            <v>0</v>
          </cell>
        </row>
        <row r="143">
          <cell r="E143">
            <v>4231</v>
          </cell>
          <cell r="F143" t="str">
            <v>A935001-43Š</v>
          </cell>
          <cell r="G143">
            <v>300000</v>
          </cell>
        </row>
        <row r="144">
          <cell r="E144">
            <v>4223</v>
          </cell>
          <cell r="F144" t="str">
            <v>A935001-43Š</v>
          </cell>
          <cell r="G144">
            <v>20000</v>
          </cell>
        </row>
        <row r="145">
          <cell r="E145">
            <v>4511</v>
          </cell>
          <cell r="F145" t="str">
            <v>A935001-11</v>
          </cell>
          <cell r="G145">
            <v>0</v>
          </cell>
          <cell r="H145">
            <v>0</v>
          </cell>
          <cell r="I145">
            <v>0</v>
          </cell>
        </row>
        <row r="146">
          <cell r="E146">
            <v>4511</v>
          </cell>
          <cell r="F146" t="str">
            <v>A935001-11</v>
          </cell>
          <cell r="G146">
            <v>40000</v>
          </cell>
          <cell r="H146">
            <v>0</v>
          </cell>
          <cell r="I146">
            <v>0</v>
          </cell>
        </row>
        <row r="147">
          <cell r="E147">
            <v>4511</v>
          </cell>
          <cell r="F147" t="str">
            <v>A935001-11</v>
          </cell>
          <cell r="G147">
            <v>0</v>
          </cell>
          <cell r="H147">
            <v>0</v>
          </cell>
          <cell r="I147">
            <v>0</v>
          </cell>
        </row>
        <row r="148">
          <cell r="E148">
            <v>4511</v>
          </cell>
          <cell r="F148" t="str">
            <v>A935001-11</v>
          </cell>
          <cell r="G148">
            <v>0</v>
          </cell>
          <cell r="H148">
            <v>0</v>
          </cell>
          <cell r="I148">
            <v>0</v>
          </cell>
        </row>
        <row r="149">
          <cell r="E149" t="str">
            <v>.</v>
          </cell>
          <cell r="F149" t="str">
            <v>.</v>
          </cell>
          <cell r="G149" t="str">
            <v>.</v>
          </cell>
        </row>
        <row r="150">
          <cell r="E150">
            <v>3211</v>
          </cell>
          <cell r="F150" t="str">
            <v>A935001-11</v>
          </cell>
          <cell r="G150">
            <v>0</v>
          </cell>
          <cell r="H150">
            <v>2000</v>
          </cell>
          <cell r="I150">
            <v>2000</v>
          </cell>
        </row>
        <row r="151">
          <cell r="E151" t="str">
            <v>.</v>
          </cell>
          <cell r="F151" t="str">
            <v>.</v>
          </cell>
          <cell r="G151" t="str">
            <v>.</v>
          </cell>
        </row>
        <row r="152">
          <cell r="E152">
            <v>3294</v>
          </cell>
          <cell r="F152" t="str">
            <v>A935001-43Š</v>
          </cell>
          <cell r="G152">
            <v>2000</v>
          </cell>
          <cell r="H152">
            <v>2000</v>
          </cell>
          <cell r="I152">
            <v>2000</v>
          </cell>
        </row>
        <row r="153">
          <cell r="E153">
            <v>3295</v>
          </cell>
          <cell r="F153" t="str">
            <v>A935001-43Š</v>
          </cell>
          <cell r="G153">
            <v>3000</v>
          </cell>
          <cell r="H153">
            <v>2000</v>
          </cell>
          <cell r="I153">
            <v>2000</v>
          </cell>
        </row>
        <row r="154">
          <cell r="E154">
            <v>3295</v>
          </cell>
          <cell r="F154" t="str">
            <v>A935001-11</v>
          </cell>
          <cell r="G154">
            <v>3000</v>
          </cell>
          <cell r="H154">
            <v>3500</v>
          </cell>
          <cell r="I154">
            <v>4000</v>
          </cell>
        </row>
        <row r="155">
          <cell r="E155">
            <v>3431</v>
          </cell>
          <cell r="F155" t="str">
            <v>A935001-43Š</v>
          </cell>
          <cell r="G155">
            <v>150</v>
          </cell>
          <cell r="H155">
            <v>150</v>
          </cell>
          <cell r="I155">
            <v>150</v>
          </cell>
        </row>
        <row r="156">
          <cell r="E156" t="str">
            <v>.</v>
          </cell>
          <cell r="F156" t="str">
            <v>.</v>
          </cell>
          <cell r="G156" t="str">
            <v>.</v>
          </cell>
        </row>
        <row r="157">
          <cell r="E157">
            <v>3221</v>
          </cell>
          <cell r="F157" t="str">
            <v>A935001-11</v>
          </cell>
          <cell r="G157">
            <v>0</v>
          </cell>
          <cell r="H157">
            <v>0</v>
          </cell>
          <cell r="I157">
            <v>0</v>
          </cell>
        </row>
        <row r="158">
          <cell r="E158">
            <v>3221</v>
          </cell>
          <cell r="F158" t="str">
            <v>A935001-31S</v>
          </cell>
          <cell r="G158">
            <v>0</v>
          </cell>
          <cell r="H158">
            <v>0</v>
          </cell>
          <cell r="I158">
            <v>0</v>
          </cell>
        </row>
        <row r="159">
          <cell r="E159">
            <v>3222</v>
          </cell>
          <cell r="F159" t="str">
            <v>A935001-11</v>
          </cell>
          <cell r="G159">
            <v>2000</v>
          </cell>
          <cell r="H159">
            <v>2000</v>
          </cell>
          <cell r="I159">
            <v>2000</v>
          </cell>
        </row>
        <row r="160">
          <cell r="E160" t="str">
            <v>.</v>
          </cell>
          <cell r="F160" t="str">
            <v>.</v>
          </cell>
          <cell r="G160">
            <v>35850</v>
          </cell>
          <cell r="H160">
            <v>29850</v>
          </cell>
          <cell r="I160">
            <v>30150</v>
          </cell>
        </row>
        <row r="161">
          <cell r="E161">
            <v>3221</v>
          </cell>
          <cell r="F161" t="str">
            <v>A935001-43Š</v>
          </cell>
          <cell r="G161">
            <v>150</v>
          </cell>
          <cell r="H161">
            <v>150</v>
          </cell>
          <cell r="I161">
            <v>150</v>
          </cell>
        </row>
        <row r="162">
          <cell r="E162">
            <v>3235</v>
          </cell>
          <cell r="F162" t="str">
            <v>A935001-43Š</v>
          </cell>
          <cell r="G162">
            <v>7000</v>
          </cell>
          <cell r="H162">
            <v>6000</v>
          </cell>
          <cell r="I162">
            <v>6000</v>
          </cell>
        </row>
        <row r="163">
          <cell r="E163">
            <v>3237</v>
          </cell>
          <cell r="F163" t="str">
            <v>A935001-43Š</v>
          </cell>
          <cell r="G163">
            <v>25000</v>
          </cell>
          <cell r="H163">
            <v>20000</v>
          </cell>
          <cell r="I163">
            <v>20000</v>
          </cell>
        </row>
        <row r="164">
          <cell r="E164">
            <v>3237</v>
          </cell>
          <cell r="F164" t="str">
            <v>A935001-11</v>
          </cell>
          <cell r="G164">
            <v>3700</v>
          </cell>
          <cell r="H164">
            <v>3700</v>
          </cell>
          <cell r="I164">
            <v>4000</v>
          </cell>
        </row>
        <row r="165">
          <cell r="E165" t="str">
            <v>.</v>
          </cell>
          <cell r="F165" t="str">
            <v>.</v>
          </cell>
          <cell r="G165">
            <v>150450</v>
          </cell>
          <cell r="H165">
            <v>150750</v>
          </cell>
          <cell r="I165">
            <v>147850</v>
          </cell>
        </row>
        <row r="166">
          <cell r="E166">
            <v>3221</v>
          </cell>
          <cell r="F166" t="str">
            <v>A935001-43Š</v>
          </cell>
          <cell r="G166">
            <v>250</v>
          </cell>
          <cell r="H166">
            <v>250</v>
          </cell>
          <cell r="I166">
            <v>250</v>
          </cell>
        </row>
        <row r="167">
          <cell r="E167">
            <v>3235</v>
          </cell>
          <cell r="F167" t="str">
            <v>A935001-43Š</v>
          </cell>
          <cell r="G167">
            <v>25000</v>
          </cell>
          <cell r="H167">
            <v>25000</v>
          </cell>
          <cell r="I167">
            <v>21600</v>
          </cell>
        </row>
        <row r="168">
          <cell r="E168">
            <v>3237</v>
          </cell>
          <cell r="F168" t="str">
            <v>A935001-43Š</v>
          </cell>
          <cell r="G168">
            <v>20000</v>
          </cell>
          <cell r="H168">
            <v>20000</v>
          </cell>
          <cell r="I168">
            <v>20000</v>
          </cell>
        </row>
        <row r="169">
          <cell r="E169">
            <v>3237</v>
          </cell>
          <cell r="F169" t="str">
            <v>A935001-43Š</v>
          </cell>
          <cell r="G169">
            <v>100000</v>
          </cell>
          <cell r="H169">
            <v>100000</v>
          </cell>
          <cell r="I169">
            <v>100000</v>
          </cell>
        </row>
        <row r="170">
          <cell r="E170">
            <v>3237</v>
          </cell>
          <cell r="F170" t="str">
            <v>A935001-11</v>
          </cell>
          <cell r="G170">
            <v>5200</v>
          </cell>
          <cell r="H170">
            <v>5500</v>
          </cell>
          <cell r="I170">
            <v>6000</v>
          </cell>
        </row>
        <row r="171">
          <cell r="E171" t="str">
            <v>.</v>
          </cell>
          <cell r="F171" t="str">
            <v>.</v>
          </cell>
          <cell r="G171">
            <v>57150</v>
          </cell>
          <cell r="H171">
            <v>56650</v>
          </cell>
          <cell r="I171">
            <v>57150</v>
          </cell>
        </row>
        <row r="172">
          <cell r="E172">
            <v>3221</v>
          </cell>
          <cell r="F172" t="str">
            <v>A935001-43Š</v>
          </cell>
          <cell r="G172">
            <v>150</v>
          </cell>
          <cell r="H172">
            <v>150</v>
          </cell>
          <cell r="I172">
            <v>150</v>
          </cell>
        </row>
        <row r="173">
          <cell r="E173">
            <v>3235</v>
          </cell>
          <cell r="F173" t="str">
            <v>A935001-43Š</v>
          </cell>
          <cell r="G173">
            <v>8000</v>
          </cell>
          <cell r="H173">
            <v>7500</v>
          </cell>
          <cell r="I173">
            <v>7500</v>
          </cell>
        </row>
        <row r="174">
          <cell r="E174">
            <v>3237</v>
          </cell>
          <cell r="F174" t="str">
            <v>A935001-43Š</v>
          </cell>
          <cell r="G174">
            <v>45000</v>
          </cell>
          <cell r="H174">
            <v>45000</v>
          </cell>
          <cell r="I174">
            <v>45000</v>
          </cell>
        </row>
        <row r="175">
          <cell r="E175">
            <v>3237</v>
          </cell>
          <cell r="F175" t="str">
            <v>A935001-11</v>
          </cell>
          <cell r="G175">
            <v>4000</v>
          </cell>
          <cell r="H175">
            <v>4000</v>
          </cell>
          <cell r="I175">
            <v>4500</v>
          </cell>
        </row>
        <row r="176">
          <cell r="E176" t="str">
            <v>.</v>
          </cell>
          <cell r="F176" t="str">
            <v>.</v>
          </cell>
          <cell r="G176" t="str">
            <v>.</v>
          </cell>
        </row>
        <row r="177">
          <cell r="E177" t="str">
            <v>.</v>
          </cell>
          <cell r="F177" t="str">
            <v>.</v>
          </cell>
          <cell r="G177">
            <v>85100</v>
          </cell>
          <cell r="H177">
            <v>37950</v>
          </cell>
          <cell r="I177">
            <v>39100</v>
          </cell>
        </row>
        <row r="178">
          <cell r="E178">
            <v>3211</v>
          </cell>
          <cell r="F178" t="str">
            <v>A935001-31T</v>
          </cell>
          <cell r="G178">
            <v>3600</v>
          </cell>
          <cell r="H178">
            <v>3600</v>
          </cell>
          <cell r="I178">
            <v>3650</v>
          </cell>
        </row>
        <row r="179">
          <cell r="E179">
            <v>3211</v>
          </cell>
          <cell r="F179" t="str">
            <v>A935001-11</v>
          </cell>
          <cell r="G179">
            <v>1000</v>
          </cell>
          <cell r="H179">
            <v>1000</v>
          </cell>
          <cell r="I179">
            <v>1000</v>
          </cell>
        </row>
        <row r="180">
          <cell r="E180">
            <v>3213</v>
          </cell>
          <cell r="F180" t="str">
            <v>A935001-31T</v>
          </cell>
          <cell r="G180">
            <v>1000</v>
          </cell>
          <cell r="H180">
            <v>800</v>
          </cell>
          <cell r="I180">
            <v>1000</v>
          </cell>
        </row>
        <row r="181">
          <cell r="E181">
            <v>3221</v>
          </cell>
          <cell r="F181" t="str">
            <v>A935001-31T</v>
          </cell>
          <cell r="G181">
            <v>400</v>
          </cell>
          <cell r="H181">
            <v>400</v>
          </cell>
          <cell r="I181">
            <v>400</v>
          </cell>
        </row>
        <row r="182">
          <cell r="E182">
            <v>3221</v>
          </cell>
          <cell r="F182" t="str">
            <v>A935001-11</v>
          </cell>
          <cell r="G182">
            <v>1000</v>
          </cell>
          <cell r="H182">
            <v>500</v>
          </cell>
          <cell r="I182">
            <v>1000</v>
          </cell>
        </row>
        <row r="183">
          <cell r="E183">
            <v>3222</v>
          </cell>
          <cell r="F183" t="str">
            <v>A935001-31T</v>
          </cell>
          <cell r="G183">
            <v>1600</v>
          </cell>
          <cell r="H183">
            <v>1600</v>
          </cell>
          <cell r="I183">
            <v>2000</v>
          </cell>
        </row>
        <row r="184">
          <cell r="E184">
            <v>3223</v>
          </cell>
          <cell r="F184" t="str">
            <v>A935001-31T</v>
          </cell>
          <cell r="G184">
            <v>800</v>
          </cell>
          <cell r="H184">
            <v>800</v>
          </cell>
          <cell r="I184">
            <v>800</v>
          </cell>
        </row>
        <row r="185">
          <cell r="E185">
            <v>3224</v>
          </cell>
          <cell r="F185" t="str">
            <v>A935001-31T</v>
          </cell>
          <cell r="G185">
            <v>1000</v>
          </cell>
          <cell r="H185">
            <v>1000</v>
          </cell>
          <cell r="I185">
            <v>1000</v>
          </cell>
        </row>
        <row r="186">
          <cell r="E186">
            <v>3225</v>
          </cell>
          <cell r="F186" t="str">
            <v>A935001-31T</v>
          </cell>
          <cell r="G186">
            <v>4000</v>
          </cell>
          <cell r="H186">
            <v>400</v>
          </cell>
          <cell r="I186">
            <v>400</v>
          </cell>
        </row>
        <row r="187">
          <cell r="E187">
            <v>3225</v>
          </cell>
          <cell r="F187" t="str">
            <v>A935001-43Š</v>
          </cell>
          <cell r="G187">
            <v>8000</v>
          </cell>
          <cell r="H187">
            <v>5000</v>
          </cell>
          <cell r="I187">
            <v>5000</v>
          </cell>
        </row>
        <row r="188">
          <cell r="E188">
            <v>3237</v>
          </cell>
          <cell r="F188" t="str">
            <v>A935001-31T</v>
          </cell>
          <cell r="G188">
            <v>7000</v>
          </cell>
        </row>
        <row r="189">
          <cell r="E189">
            <v>3225</v>
          </cell>
          <cell r="F189" t="str">
            <v>A935001-31S</v>
          </cell>
          <cell r="G189">
            <v>6000</v>
          </cell>
          <cell r="H189">
            <v>6650</v>
          </cell>
          <cell r="I189">
            <v>6650</v>
          </cell>
        </row>
        <row r="190">
          <cell r="E190">
            <v>3231</v>
          </cell>
          <cell r="F190" t="str">
            <v>A935001-31T</v>
          </cell>
          <cell r="G190">
            <v>1000</v>
          </cell>
          <cell r="H190">
            <v>1000</v>
          </cell>
          <cell r="I190">
            <v>1000</v>
          </cell>
        </row>
        <row r="191">
          <cell r="E191">
            <v>3232</v>
          </cell>
          <cell r="F191" t="str">
            <v>A935001-31T</v>
          </cell>
          <cell r="G191">
            <v>4000</v>
          </cell>
          <cell r="H191">
            <v>5000</v>
          </cell>
          <cell r="I191">
            <v>5000</v>
          </cell>
        </row>
        <row r="192">
          <cell r="E192">
            <v>3239</v>
          </cell>
          <cell r="F192" t="str">
            <v>A935001-31T</v>
          </cell>
          <cell r="G192">
            <v>1000</v>
          </cell>
          <cell r="H192">
            <v>1000</v>
          </cell>
          <cell r="I192">
            <v>1000</v>
          </cell>
        </row>
        <row r="193">
          <cell r="E193">
            <v>3295</v>
          </cell>
          <cell r="F193" t="str">
            <v>A935001-31T</v>
          </cell>
          <cell r="G193">
            <v>550</v>
          </cell>
          <cell r="H193">
            <v>550</v>
          </cell>
          <cell r="I193">
            <v>550</v>
          </cell>
        </row>
        <row r="194">
          <cell r="E194">
            <v>3241</v>
          </cell>
          <cell r="F194" t="str">
            <v>A935001-31T</v>
          </cell>
          <cell r="G194">
            <v>3000</v>
          </cell>
          <cell r="H194">
            <v>1000</v>
          </cell>
          <cell r="I194">
            <v>1000</v>
          </cell>
        </row>
        <row r="195">
          <cell r="E195">
            <v>4221</v>
          </cell>
          <cell r="F195" t="str">
            <v>A935001-31T</v>
          </cell>
          <cell r="G195">
            <v>2650</v>
          </cell>
          <cell r="H195">
            <v>2650</v>
          </cell>
          <cell r="I195">
            <v>2650</v>
          </cell>
        </row>
        <row r="196">
          <cell r="E196">
            <v>4221</v>
          </cell>
          <cell r="F196" t="str">
            <v>A935001-43Š</v>
          </cell>
          <cell r="G196">
            <v>3000</v>
          </cell>
          <cell r="H196">
            <v>3000</v>
          </cell>
          <cell r="I196">
            <v>3000</v>
          </cell>
        </row>
        <row r="197">
          <cell r="E197">
            <v>4227</v>
          </cell>
          <cell r="F197" t="str">
            <v>A935001-31T</v>
          </cell>
          <cell r="G197">
            <v>32500</v>
          </cell>
        </row>
        <row r="198">
          <cell r="E198">
            <v>4225</v>
          </cell>
          <cell r="F198" t="str">
            <v>A935001-31T</v>
          </cell>
          <cell r="G198">
            <v>2000</v>
          </cell>
          <cell r="H198">
            <v>2000</v>
          </cell>
          <cell r="I198">
            <v>2000</v>
          </cell>
        </row>
        <row r="199">
          <cell r="E199" t="str">
            <v>.</v>
          </cell>
          <cell r="F199" t="str">
            <v>.</v>
          </cell>
          <cell r="G199" t="str">
            <v>.</v>
          </cell>
        </row>
        <row r="200">
          <cell r="E200" t="str">
            <v>.</v>
          </cell>
          <cell r="F200" t="str">
            <v>.</v>
          </cell>
          <cell r="G200">
            <v>5000</v>
          </cell>
          <cell r="H200">
            <v>15000</v>
          </cell>
          <cell r="I200">
            <v>5000</v>
          </cell>
        </row>
        <row r="201">
          <cell r="E201">
            <v>3239</v>
          </cell>
          <cell r="F201" t="str">
            <v>A935001-31E</v>
          </cell>
          <cell r="G201">
            <v>5000</v>
          </cell>
          <cell r="H201">
            <v>15000</v>
          </cell>
          <cell r="I201">
            <v>5000</v>
          </cell>
        </row>
        <row r="202">
          <cell r="E202">
            <v>3239</v>
          </cell>
          <cell r="F202" t="str">
            <v>A935001-52</v>
          </cell>
          <cell r="G202">
            <v>0</v>
          </cell>
        </row>
        <row r="203">
          <cell r="E203" t="str">
            <v>.</v>
          </cell>
          <cell r="F203" t="str">
            <v>UKUPNO</v>
          </cell>
          <cell r="G203">
            <v>2244978</v>
          </cell>
          <cell r="H203">
            <v>1767150</v>
          </cell>
          <cell r="I203">
            <v>1866470</v>
          </cell>
        </row>
        <row r="204">
          <cell r="E204" t="str">
            <v>.</v>
          </cell>
          <cell r="F204" t="str">
            <v>ZB-11</v>
          </cell>
          <cell r="G204">
            <v>1220000</v>
          </cell>
          <cell r="H204">
            <v>1201000</v>
          </cell>
          <cell r="I204">
            <v>1315270</v>
          </cell>
        </row>
        <row r="205">
          <cell r="E205" t="str">
            <v>.</v>
          </cell>
          <cell r="F205" t="str">
            <v>ZB-43Š</v>
          </cell>
          <cell r="G205">
            <v>889778</v>
          </cell>
          <cell r="H205">
            <v>478250</v>
          </cell>
          <cell r="I205">
            <v>472650</v>
          </cell>
        </row>
        <row r="206">
          <cell r="E206" t="str">
            <v>.</v>
          </cell>
          <cell r="F206" t="str">
            <v>ZB-31E</v>
          </cell>
          <cell r="G206">
            <v>5000</v>
          </cell>
          <cell r="H206">
            <v>15000</v>
          </cell>
          <cell r="I206">
            <v>5000</v>
          </cell>
        </row>
        <row r="207">
          <cell r="E207" t="str">
            <v>.</v>
          </cell>
          <cell r="F207" t="str">
            <v>ZB-31S</v>
          </cell>
          <cell r="G207">
            <v>53600</v>
          </cell>
          <cell r="H207">
            <v>38600</v>
          </cell>
          <cell r="I207">
            <v>38600</v>
          </cell>
        </row>
        <row r="208">
          <cell r="E208" t="str">
            <v>.</v>
          </cell>
          <cell r="F208" t="str">
            <v>ZB-31T</v>
          </cell>
          <cell r="G208">
            <v>76600</v>
          </cell>
          <cell r="H208">
            <v>34300</v>
          </cell>
          <cell r="I208">
            <v>34950</v>
          </cell>
        </row>
        <row r="209">
          <cell r="F209" t="str">
            <v>ZB-52</v>
          </cell>
          <cell r="G20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Z129"/>
  <sheetViews>
    <sheetView topLeftCell="A10" zoomScale="85" zoomScaleNormal="85" workbookViewId="0">
      <selection activeCell="D18" sqref="D18"/>
    </sheetView>
  </sheetViews>
  <sheetFormatPr defaultColWidth="10.7109375" defaultRowHeight="15" customHeight="1"/>
  <cols>
    <col min="1" max="1" width="44.42578125" style="31" customWidth="1"/>
    <col min="2" max="2" width="20" style="7" customWidth="1"/>
    <col min="3" max="3" width="19.5703125" style="7" customWidth="1"/>
    <col min="4" max="4" width="19.28515625" style="7" customWidth="1"/>
    <col min="5" max="5" width="17.42578125" style="1" customWidth="1"/>
    <col min="6" max="7" width="16.7109375" style="2" bestFit="1" customWidth="1"/>
    <col min="8" max="8" width="4.5703125" style="2" bestFit="1" customWidth="1"/>
    <col min="9" max="9" width="16.7109375" style="2" bestFit="1" customWidth="1"/>
    <col min="10" max="10" width="5" style="2" bestFit="1" customWidth="1"/>
    <col min="11" max="11" width="16.7109375" style="2" bestFit="1" customWidth="1"/>
    <col min="12" max="12" width="4.5703125" style="2" bestFit="1" customWidth="1"/>
    <col min="13" max="13" width="16" style="2" bestFit="1" customWidth="1"/>
    <col min="14" max="26" width="10.7109375" style="2" customWidth="1"/>
    <col min="27" max="16384" width="10.7109375" style="1"/>
  </cols>
  <sheetData>
    <row r="1" spans="1:26" ht="45" customHeight="1">
      <c r="A1" s="166" t="s">
        <v>127</v>
      </c>
      <c r="B1" s="166"/>
      <c r="C1" s="166"/>
      <c r="D1" s="166"/>
    </row>
    <row r="3" spans="1:26" ht="43.5" customHeight="1">
      <c r="A3" s="167" t="s">
        <v>162</v>
      </c>
      <c r="B3" s="167"/>
      <c r="C3" s="167"/>
      <c r="D3" s="167"/>
    </row>
    <row r="4" spans="1:26" s="5" customFormat="1" ht="12.75" customHeight="1">
      <c r="A4" s="3"/>
      <c r="B4" s="4"/>
      <c r="C4" s="4"/>
      <c r="D4" s="4"/>
    </row>
    <row r="5" spans="1:26" s="6" customFormat="1" ht="15" customHeight="1">
      <c r="A5" s="168" t="s">
        <v>0</v>
      </c>
      <c r="B5" s="168"/>
      <c r="C5" s="168"/>
      <c r="D5" s="16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6" customFormat="1" ht="9" customHeight="1">
      <c r="A6" s="5"/>
      <c r="B6" s="7"/>
      <c r="C6" s="7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1" customFormat="1" ht="12" customHeight="1">
      <c r="A7" s="8"/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2" customFormat="1" ht="18" customHeight="1">
      <c r="A8" s="169" t="s">
        <v>1</v>
      </c>
      <c r="B8" s="169"/>
      <c r="C8" s="169"/>
      <c r="D8" s="16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12" customFormat="1" ht="6.75" customHeight="1">
      <c r="A9" s="1"/>
      <c r="B9" s="13"/>
      <c r="C9" s="13"/>
      <c r="D9" s="1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s="18" customFormat="1" ht="32.25" customHeight="1">
      <c r="A10" s="14"/>
      <c r="B10" s="15" t="s">
        <v>160</v>
      </c>
      <c r="C10" s="15" t="s">
        <v>137</v>
      </c>
      <c r="D10" s="15" t="s">
        <v>161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21" customFormat="1">
      <c r="A11" s="19">
        <v>1</v>
      </c>
      <c r="B11" s="20">
        <v>2</v>
      </c>
      <c r="C11" s="20">
        <v>3</v>
      </c>
      <c r="D11" s="20">
        <v>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s="27" customFormat="1" ht="18" customHeight="1">
      <c r="A12" s="23" t="s">
        <v>2</v>
      </c>
      <c r="B12" s="24">
        <v>1729610</v>
      </c>
      <c r="C12" s="24">
        <v>1767150</v>
      </c>
      <c r="D12" s="24">
        <v>1866470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  <c r="X12" s="26"/>
      <c r="Y12" s="26"/>
      <c r="Z12" s="26"/>
    </row>
    <row r="13" spans="1:26" s="27" customFormat="1" ht="28.5">
      <c r="A13" s="23" t="s">
        <v>3</v>
      </c>
      <c r="B13" s="24">
        <v>0</v>
      </c>
      <c r="C13" s="24">
        <v>0</v>
      </c>
      <c r="D13" s="24">
        <v>0</v>
      </c>
      <c r="E13" s="26"/>
      <c r="F13" s="28"/>
      <c r="G13" s="28"/>
      <c r="H13" s="28"/>
      <c r="I13" s="28"/>
      <c r="J13" s="28"/>
      <c r="K13" s="28"/>
      <c r="L13" s="28"/>
      <c r="M13" s="28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s="27" customFormat="1">
      <c r="A14" s="23" t="s">
        <v>4</v>
      </c>
      <c r="B14" s="24">
        <v>1729610</v>
      </c>
      <c r="C14" s="24">
        <v>1767150</v>
      </c>
      <c r="D14" s="24">
        <v>1866470</v>
      </c>
      <c r="E14" s="26"/>
      <c r="F14" s="29"/>
      <c r="G14" s="29"/>
      <c r="H14" s="29"/>
      <c r="I14" s="29"/>
      <c r="J14" s="29"/>
      <c r="K14" s="29"/>
      <c r="L14" s="29"/>
      <c r="M14" s="29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8" customHeight="1">
      <c r="A15" s="23" t="s">
        <v>5</v>
      </c>
      <c r="B15" s="24">
        <v>1144310</v>
      </c>
      <c r="C15" s="24">
        <v>1662500</v>
      </c>
      <c r="D15" s="24">
        <v>1751820</v>
      </c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28.5">
      <c r="A16" s="23" t="s">
        <v>6</v>
      </c>
      <c r="B16" s="24">
        <v>585300</v>
      </c>
      <c r="C16" s="24">
        <v>104650</v>
      </c>
      <c r="D16" s="24">
        <v>114650</v>
      </c>
      <c r="E16" s="25"/>
      <c r="F16" s="29"/>
      <c r="G16" s="29"/>
      <c r="H16" s="29"/>
      <c r="I16" s="29"/>
      <c r="J16" s="29"/>
      <c r="K16" s="29"/>
      <c r="L16" s="29"/>
      <c r="M16" s="29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>
      <c r="A17" s="23" t="s">
        <v>7</v>
      </c>
      <c r="B17" s="24">
        <v>1729610</v>
      </c>
      <c r="C17" s="24">
        <v>1767150</v>
      </c>
      <c r="D17" s="24">
        <v>1866470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8" customHeight="1">
      <c r="A18" s="30" t="s">
        <v>8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6" customFormat="1" ht="14.25" customHeight="1">
      <c r="A19" s="31"/>
      <c r="B19" s="7"/>
      <c r="C19" s="7"/>
      <c r="D19" s="7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6" customFormat="1" ht="18.75" customHeight="1">
      <c r="A20" s="170" t="s">
        <v>9</v>
      </c>
      <c r="B20" s="170"/>
      <c r="C20" s="170"/>
      <c r="D20" s="170"/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s="6" customFormat="1" ht="6.75" customHeight="1">
      <c r="A21" s="34"/>
      <c r="B21" s="35"/>
      <c r="C21" s="35"/>
      <c r="D21" s="35"/>
      <c r="E21" s="36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s="18" customFormat="1" ht="32.25" customHeight="1">
      <c r="A22" s="37"/>
      <c r="B22" s="15" t="s">
        <v>160</v>
      </c>
      <c r="C22" s="15" t="s">
        <v>137</v>
      </c>
      <c r="D22" s="15" t="s">
        <v>161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21" customFormat="1">
      <c r="A23" s="38">
        <v>1</v>
      </c>
      <c r="B23" s="39">
        <v>2</v>
      </c>
      <c r="C23" s="39">
        <v>3</v>
      </c>
      <c r="D23" s="39">
        <v>4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s="18" customFormat="1" ht="28.5">
      <c r="A24" s="40" t="s">
        <v>10</v>
      </c>
      <c r="B24" s="24">
        <v>0</v>
      </c>
      <c r="C24" s="24">
        <v>0</v>
      </c>
      <c r="D24" s="24">
        <v>0</v>
      </c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18" customFormat="1" ht="28.5">
      <c r="A25" s="40" t="s">
        <v>11</v>
      </c>
      <c r="B25" s="24">
        <v>0</v>
      </c>
      <c r="C25" s="24">
        <v>0</v>
      </c>
      <c r="D25" s="24">
        <v>0</v>
      </c>
      <c r="E25" s="25"/>
      <c r="F25" s="29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18" customFormat="1" ht="28.5">
      <c r="A26" s="40" t="s">
        <v>12</v>
      </c>
      <c r="B26" s="24">
        <v>439228</v>
      </c>
      <c r="C26" s="24">
        <v>0</v>
      </c>
      <c r="D26" s="24">
        <v>0</v>
      </c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18" customFormat="1" ht="28.5">
      <c r="A27" s="40" t="s">
        <v>13</v>
      </c>
      <c r="B27" s="24">
        <v>0</v>
      </c>
      <c r="C27" s="24">
        <v>0</v>
      </c>
      <c r="D27" s="24">
        <v>0</v>
      </c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8" customHeight="1">
      <c r="A28" s="40" t="s">
        <v>14</v>
      </c>
      <c r="B28" s="24">
        <f>SUM(B26+B27)</f>
        <v>439228</v>
      </c>
      <c r="C28" s="24">
        <v>0</v>
      </c>
      <c r="D28" s="24">
        <v>0</v>
      </c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18" customFormat="1" ht="28.5">
      <c r="A29" s="40" t="s">
        <v>15</v>
      </c>
      <c r="B29" s="24">
        <v>0</v>
      </c>
      <c r="C29" s="24">
        <v>0</v>
      </c>
      <c r="D29" s="24">
        <v>0</v>
      </c>
      <c r="E29" s="25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/>
    <row r="31" spans="1:26" s="2" customFormat="1" ht="15" customHeight="1">
      <c r="B31" s="41"/>
      <c r="C31" s="41"/>
      <c r="D31" s="41"/>
    </row>
    <row r="32" spans="1:26" s="2" customFormat="1" ht="15" customHeight="1">
      <c r="B32" s="41"/>
      <c r="C32" s="41"/>
      <c r="D32" s="41"/>
    </row>
    <row r="33" spans="2:4" s="2" customFormat="1" ht="17.25" customHeight="1">
      <c r="B33" s="41"/>
      <c r="C33" s="41"/>
      <c r="D33" s="41"/>
    </row>
    <row r="34" spans="2:4" s="2" customFormat="1" ht="15" customHeight="1">
      <c r="B34" s="41"/>
      <c r="C34" s="41"/>
      <c r="D34" s="41"/>
    </row>
    <row r="35" spans="2:4" s="2" customFormat="1" ht="15" customHeight="1">
      <c r="B35" s="41"/>
      <c r="C35" s="41"/>
      <c r="D35" s="41"/>
    </row>
    <row r="36" spans="2:4" s="2" customFormat="1" ht="15" customHeight="1">
      <c r="B36" s="41"/>
      <c r="C36" s="41"/>
      <c r="D36" s="41"/>
    </row>
    <row r="37" spans="2:4" s="2" customFormat="1" ht="15" customHeight="1">
      <c r="B37" s="41"/>
      <c r="C37" s="41"/>
      <c r="D37" s="41"/>
    </row>
    <row r="38" spans="2:4" s="2" customFormat="1" ht="15" customHeight="1">
      <c r="B38" s="41"/>
      <c r="C38" s="41"/>
      <c r="D38" s="41"/>
    </row>
    <row r="39" spans="2:4" s="2" customFormat="1" ht="15" customHeight="1">
      <c r="B39" s="41"/>
      <c r="C39" s="41"/>
      <c r="D39" s="41"/>
    </row>
    <row r="40" spans="2:4" s="2" customFormat="1" ht="15" customHeight="1">
      <c r="B40" s="41"/>
      <c r="C40" s="41"/>
      <c r="D40" s="41"/>
    </row>
    <row r="41" spans="2:4" s="2" customFormat="1" ht="15" customHeight="1">
      <c r="B41" s="41"/>
      <c r="C41" s="41"/>
      <c r="D41" s="41"/>
    </row>
    <row r="42" spans="2:4" s="2" customFormat="1" ht="15" customHeight="1">
      <c r="B42" s="41"/>
      <c r="C42" s="41"/>
      <c r="D42" s="41"/>
    </row>
    <row r="43" spans="2:4" s="2" customFormat="1" ht="15" customHeight="1">
      <c r="B43" s="41"/>
      <c r="C43" s="41"/>
      <c r="D43" s="41"/>
    </row>
    <row r="44" spans="2:4" s="2" customFormat="1" ht="15" customHeight="1">
      <c r="B44" s="41"/>
      <c r="C44" s="41"/>
      <c r="D44" s="41"/>
    </row>
    <row r="45" spans="2:4" s="2" customFormat="1" ht="15" customHeight="1">
      <c r="B45" s="41"/>
      <c r="C45" s="41"/>
      <c r="D45" s="41"/>
    </row>
    <row r="46" spans="2:4" s="2" customFormat="1" ht="15" customHeight="1">
      <c r="B46" s="41"/>
      <c r="C46" s="41"/>
      <c r="D46" s="41"/>
    </row>
    <row r="47" spans="2:4" s="2" customFormat="1" ht="15" customHeight="1">
      <c r="B47" s="41"/>
      <c r="C47" s="41"/>
      <c r="D47" s="41"/>
    </row>
    <row r="48" spans="2:4" s="2" customFormat="1" ht="15" customHeight="1">
      <c r="B48" s="41"/>
      <c r="C48" s="41"/>
      <c r="D48" s="41"/>
    </row>
    <row r="49" spans="2:4" s="2" customFormat="1" ht="15" customHeight="1">
      <c r="B49" s="41"/>
      <c r="C49" s="41"/>
      <c r="D49" s="41"/>
    </row>
    <row r="50" spans="2:4" s="2" customFormat="1" ht="15" customHeight="1">
      <c r="B50" s="41"/>
      <c r="C50" s="41"/>
      <c r="D50" s="41"/>
    </row>
    <row r="51" spans="2:4" s="2" customFormat="1" ht="15" customHeight="1">
      <c r="B51" s="41"/>
      <c r="C51" s="41"/>
      <c r="D51" s="41"/>
    </row>
    <row r="52" spans="2:4" s="2" customFormat="1" ht="15" customHeight="1">
      <c r="B52" s="41"/>
      <c r="C52" s="41"/>
      <c r="D52" s="41"/>
    </row>
    <row r="53" spans="2:4" s="2" customFormat="1" ht="15" customHeight="1">
      <c r="B53" s="41"/>
      <c r="C53" s="41"/>
      <c r="D53" s="41"/>
    </row>
    <row r="54" spans="2:4" s="2" customFormat="1" ht="15" customHeight="1">
      <c r="B54" s="41"/>
      <c r="C54" s="41"/>
      <c r="D54" s="41"/>
    </row>
    <row r="55" spans="2:4" s="2" customFormat="1" ht="15" customHeight="1">
      <c r="B55" s="41"/>
      <c r="C55" s="41"/>
      <c r="D55" s="41"/>
    </row>
    <row r="56" spans="2:4" s="2" customFormat="1" ht="15" customHeight="1">
      <c r="B56" s="41"/>
      <c r="C56" s="41"/>
      <c r="D56" s="41"/>
    </row>
    <row r="57" spans="2:4" s="2" customFormat="1" ht="15" customHeight="1">
      <c r="B57" s="41"/>
      <c r="C57" s="41"/>
      <c r="D57" s="41"/>
    </row>
    <row r="58" spans="2:4" s="2" customFormat="1" ht="15" customHeight="1">
      <c r="B58" s="41"/>
      <c r="C58" s="41"/>
      <c r="D58" s="41"/>
    </row>
    <row r="59" spans="2:4" s="2" customFormat="1" ht="15" customHeight="1">
      <c r="B59" s="41"/>
      <c r="C59" s="41"/>
      <c r="D59" s="41"/>
    </row>
    <row r="60" spans="2:4" s="2" customFormat="1" ht="15" customHeight="1">
      <c r="B60" s="41"/>
      <c r="C60" s="41"/>
      <c r="D60" s="41"/>
    </row>
    <row r="61" spans="2:4" s="2" customFormat="1" ht="15" customHeight="1">
      <c r="B61" s="41"/>
      <c r="C61" s="41"/>
      <c r="D61" s="41"/>
    </row>
    <row r="62" spans="2:4" s="2" customFormat="1" ht="15" customHeight="1">
      <c r="B62" s="41"/>
      <c r="C62" s="41"/>
      <c r="D62" s="41"/>
    </row>
    <row r="63" spans="2:4" s="2" customFormat="1" ht="15" customHeight="1">
      <c r="B63" s="41"/>
      <c r="C63" s="41"/>
      <c r="D63" s="41"/>
    </row>
    <row r="64" spans="2:4" s="2" customFormat="1" ht="15" customHeight="1">
      <c r="B64" s="41"/>
      <c r="C64" s="41"/>
      <c r="D64" s="41"/>
    </row>
    <row r="65" spans="2:4" s="2" customFormat="1" ht="15" customHeight="1">
      <c r="B65" s="41"/>
      <c r="C65" s="41"/>
      <c r="D65" s="41"/>
    </row>
    <row r="66" spans="2:4" s="2" customFormat="1" ht="15" customHeight="1">
      <c r="B66" s="41"/>
      <c r="C66" s="41"/>
      <c r="D66" s="41"/>
    </row>
    <row r="67" spans="2:4" s="2" customFormat="1" ht="15" customHeight="1">
      <c r="B67" s="41"/>
      <c r="C67" s="41"/>
      <c r="D67" s="41"/>
    </row>
    <row r="68" spans="2:4" s="2" customFormat="1" ht="15" customHeight="1">
      <c r="B68" s="41"/>
      <c r="C68" s="41"/>
      <c r="D68" s="41"/>
    </row>
    <row r="69" spans="2:4" s="2" customFormat="1" ht="15" customHeight="1">
      <c r="B69" s="41"/>
      <c r="C69" s="41"/>
      <c r="D69" s="41"/>
    </row>
    <row r="70" spans="2:4" s="2" customFormat="1" ht="15" customHeight="1">
      <c r="B70" s="41"/>
      <c r="C70" s="41"/>
      <c r="D70" s="41"/>
    </row>
    <row r="71" spans="2:4" s="2" customFormat="1" ht="15" customHeight="1">
      <c r="B71" s="41"/>
      <c r="C71" s="41"/>
      <c r="D71" s="41"/>
    </row>
    <row r="72" spans="2:4" s="2" customFormat="1" ht="15" customHeight="1">
      <c r="B72" s="41"/>
      <c r="C72" s="41"/>
      <c r="D72" s="41"/>
    </row>
    <row r="73" spans="2:4" s="2" customFormat="1" ht="15" customHeight="1">
      <c r="B73" s="41"/>
      <c r="C73" s="41"/>
      <c r="D73" s="41"/>
    </row>
    <row r="74" spans="2:4" s="2" customFormat="1" ht="15" customHeight="1">
      <c r="B74" s="41"/>
      <c r="C74" s="41"/>
      <c r="D74" s="41"/>
    </row>
    <row r="75" spans="2:4" s="2" customFormat="1" ht="15" customHeight="1">
      <c r="B75" s="41"/>
      <c r="C75" s="41"/>
      <c r="D75" s="41"/>
    </row>
    <row r="76" spans="2:4" s="2" customFormat="1" ht="15" customHeight="1">
      <c r="B76" s="41"/>
      <c r="C76" s="41"/>
      <c r="D76" s="41"/>
    </row>
    <row r="77" spans="2:4" s="2" customFormat="1" ht="15" customHeight="1">
      <c r="B77" s="41"/>
      <c r="C77" s="41"/>
      <c r="D77" s="41"/>
    </row>
    <row r="78" spans="2:4" s="2" customFormat="1" ht="15" customHeight="1">
      <c r="B78" s="41"/>
      <c r="C78" s="41"/>
      <c r="D78" s="41"/>
    </row>
    <row r="79" spans="2:4" s="2" customFormat="1" ht="15" customHeight="1">
      <c r="B79" s="41"/>
      <c r="C79" s="41"/>
      <c r="D79" s="41"/>
    </row>
    <row r="80" spans="2:4" s="2" customFormat="1" ht="15" customHeight="1">
      <c r="B80" s="41"/>
      <c r="C80" s="41"/>
      <c r="D80" s="41"/>
    </row>
    <row r="81" spans="2:4" s="2" customFormat="1" ht="15" customHeight="1">
      <c r="B81" s="41"/>
      <c r="C81" s="41"/>
      <c r="D81" s="41"/>
    </row>
    <row r="82" spans="2:4" s="2" customFormat="1" ht="15" customHeight="1">
      <c r="B82" s="41"/>
      <c r="C82" s="41"/>
      <c r="D82" s="41"/>
    </row>
    <row r="83" spans="2:4" s="2" customFormat="1" ht="15" customHeight="1">
      <c r="B83" s="41"/>
      <c r="C83" s="41"/>
      <c r="D83" s="41"/>
    </row>
    <row r="84" spans="2:4" s="2" customFormat="1" ht="15" customHeight="1">
      <c r="B84" s="41"/>
      <c r="C84" s="41"/>
      <c r="D84" s="41"/>
    </row>
    <row r="85" spans="2:4" s="2" customFormat="1" ht="15" customHeight="1">
      <c r="B85" s="41"/>
      <c r="C85" s="41"/>
      <c r="D85" s="41"/>
    </row>
    <row r="86" spans="2:4" s="2" customFormat="1" ht="15" customHeight="1">
      <c r="B86" s="41"/>
      <c r="C86" s="41"/>
      <c r="D86" s="41"/>
    </row>
    <row r="87" spans="2:4" s="2" customFormat="1" ht="15" customHeight="1">
      <c r="B87" s="41"/>
      <c r="C87" s="41"/>
      <c r="D87" s="41"/>
    </row>
    <row r="88" spans="2:4" s="2" customFormat="1" ht="15" customHeight="1">
      <c r="B88" s="41"/>
      <c r="C88" s="41"/>
      <c r="D88" s="41"/>
    </row>
    <row r="89" spans="2:4" s="2" customFormat="1" ht="15" customHeight="1">
      <c r="B89" s="41"/>
      <c r="C89" s="41"/>
      <c r="D89" s="41"/>
    </row>
    <row r="90" spans="2:4" s="2" customFormat="1" ht="15" customHeight="1">
      <c r="B90" s="41"/>
      <c r="C90" s="41"/>
      <c r="D90" s="41"/>
    </row>
    <row r="91" spans="2:4" s="2" customFormat="1" ht="15" customHeight="1">
      <c r="B91" s="41"/>
      <c r="C91" s="41"/>
      <c r="D91" s="41"/>
    </row>
    <row r="92" spans="2:4" s="2" customFormat="1" ht="15" customHeight="1">
      <c r="B92" s="41"/>
      <c r="C92" s="41"/>
      <c r="D92" s="41"/>
    </row>
    <row r="93" spans="2:4" s="2" customFormat="1" ht="15" customHeight="1">
      <c r="B93" s="41"/>
      <c r="C93" s="41"/>
      <c r="D93" s="41"/>
    </row>
    <row r="94" spans="2:4" s="2" customFormat="1" ht="15" customHeight="1">
      <c r="B94" s="41"/>
      <c r="C94" s="41"/>
      <c r="D94" s="41"/>
    </row>
    <row r="95" spans="2:4" s="2" customFormat="1" ht="15" customHeight="1">
      <c r="B95" s="41"/>
      <c r="C95" s="41"/>
      <c r="D95" s="41"/>
    </row>
    <row r="96" spans="2:4" s="2" customFormat="1" ht="15" customHeight="1">
      <c r="B96" s="41"/>
      <c r="C96" s="41"/>
      <c r="D96" s="41"/>
    </row>
    <row r="97" spans="2:4" s="2" customFormat="1" ht="15" customHeight="1">
      <c r="B97" s="41"/>
      <c r="C97" s="41"/>
      <c r="D97" s="41"/>
    </row>
    <row r="98" spans="2:4" s="2" customFormat="1" ht="15" customHeight="1">
      <c r="B98" s="41"/>
      <c r="C98" s="41"/>
      <c r="D98" s="41"/>
    </row>
    <row r="99" spans="2:4" s="2" customFormat="1" ht="15" customHeight="1">
      <c r="B99" s="41"/>
      <c r="C99" s="41"/>
      <c r="D99" s="41"/>
    </row>
    <row r="100" spans="2:4" s="2" customFormat="1" ht="15" customHeight="1">
      <c r="B100" s="41"/>
      <c r="C100" s="41"/>
      <c r="D100" s="41"/>
    </row>
    <row r="101" spans="2:4" s="2" customFormat="1" ht="15" customHeight="1">
      <c r="B101" s="41"/>
      <c r="C101" s="41"/>
      <c r="D101" s="41"/>
    </row>
    <row r="102" spans="2:4" s="2" customFormat="1" ht="15" customHeight="1">
      <c r="B102" s="41"/>
      <c r="C102" s="41"/>
      <c r="D102" s="41"/>
    </row>
    <row r="103" spans="2:4" s="2" customFormat="1" ht="15" customHeight="1">
      <c r="B103" s="41"/>
      <c r="C103" s="41"/>
      <c r="D103" s="41"/>
    </row>
    <row r="104" spans="2:4" s="2" customFormat="1" ht="15" customHeight="1">
      <c r="B104" s="41"/>
      <c r="C104" s="41"/>
      <c r="D104" s="41"/>
    </row>
    <row r="105" spans="2:4" s="2" customFormat="1" ht="15" customHeight="1">
      <c r="B105" s="41"/>
      <c r="C105" s="41"/>
      <c r="D105" s="41"/>
    </row>
    <row r="106" spans="2:4" s="2" customFormat="1" ht="15" customHeight="1">
      <c r="B106" s="41"/>
      <c r="C106" s="41"/>
      <c r="D106" s="41"/>
    </row>
    <row r="107" spans="2:4" s="2" customFormat="1" ht="15" customHeight="1">
      <c r="B107" s="41"/>
      <c r="C107" s="41"/>
      <c r="D107" s="41"/>
    </row>
    <row r="108" spans="2:4" s="2" customFormat="1" ht="15" customHeight="1">
      <c r="B108" s="41"/>
      <c r="C108" s="41"/>
      <c r="D108" s="41"/>
    </row>
    <row r="109" spans="2:4" s="2" customFormat="1" ht="15" customHeight="1">
      <c r="B109" s="41"/>
      <c r="C109" s="41"/>
      <c r="D109" s="41"/>
    </row>
    <row r="110" spans="2:4" s="2" customFormat="1" ht="15" customHeight="1">
      <c r="B110" s="41"/>
      <c r="C110" s="41"/>
      <c r="D110" s="41"/>
    </row>
    <row r="111" spans="2:4" s="2" customFormat="1" ht="15" customHeight="1">
      <c r="B111" s="41"/>
      <c r="C111" s="41"/>
      <c r="D111" s="41"/>
    </row>
    <row r="112" spans="2:4" s="2" customFormat="1" ht="15" customHeight="1">
      <c r="B112" s="41"/>
      <c r="C112" s="41"/>
      <c r="D112" s="41"/>
    </row>
    <row r="113" spans="2:4" s="2" customFormat="1" ht="15" customHeight="1">
      <c r="B113" s="41"/>
      <c r="C113" s="41"/>
      <c r="D113" s="41"/>
    </row>
    <row r="114" spans="2:4" s="2" customFormat="1" ht="15" customHeight="1">
      <c r="B114" s="41"/>
      <c r="C114" s="41"/>
      <c r="D114" s="41"/>
    </row>
    <row r="115" spans="2:4" s="2" customFormat="1" ht="15" customHeight="1">
      <c r="B115" s="41"/>
      <c r="C115" s="41"/>
      <c r="D115" s="41"/>
    </row>
    <row r="116" spans="2:4" s="2" customFormat="1" ht="15" customHeight="1">
      <c r="B116" s="41"/>
      <c r="C116" s="41"/>
      <c r="D116" s="41"/>
    </row>
    <row r="117" spans="2:4" s="2" customFormat="1" ht="15" customHeight="1">
      <c r="B117" s="41"/>
      <c r="C117" s="41"/>
      <c r="D117" s="41"/>
    </row>
    <row r="118" spans="2:4" s="2" customFormat="1" ht="15" customHeight="1">
      <c r="B118" s="41"/>
      <c r="C118" s="41"/>
      <c r="D118" s="41"/>
    </row>
    <row r="119" spans="2:4" s="2" customFormat="1" ht="15" customHeight="1">
      <c r="B119" s="41"/>
      <c r="C119" s="41"/>
      <c r="D119" s="41"/>
    </row>
    <row r="120" spans="2:4" s="2" customFormat="1" ht="15" customHeight="1">
      <c r="B120" s="41"/>
      <c r="C120" s="41"/>
      <c r="D120" s="41"/>
    </row>
    <row r="121" spans="2:4" s="2" customFormat="1" ht="15" customHeight="1">
      <c r="B121" s="41"/>
      <c r="C121" s="41"/>
      <c r="D121" s="41"/>
    </row>
    <row r="122" spans="2:4" s="2" customFormat="1" ht="15" customHeight="1">
      <c r="B122" s="41"/>
      <c r="C122" s="41"/>
      <c r="D122" s="41"/>
    </row>
    <row r="123" spans="2:4" s="2" customFormat="1" ht="15" customHeight="1">
      <c r="B123" s="41"/>
      <c r="C123" s="41"/>
      <c r="D123" s="41"/>
    </row>
    <row r="124" spans="2:4" s="2" customFormat="1" ht="15" customHeight="1">
      <c r="B124" s="41"/>
      <c r="C124" s="41"/>
      <c r="D124" s="41"/>
    </row>
    <row r="125" spans="2:4" s="2" customFormat="1" ht="15" customHeight="1">
      <c r="B125" s="41"/>
      <c r="C125" s="41"/>
      <c r="D125" s="41"/>
    </row>
    <row r="126" spans="2:4" s="2" customFormat="1" ht="15" customHeight="1">
      <c r="B126" s="41"/>
      <c r="C126" s="41"/>
      <c r="D126" s="41"/>
    </row>
    <row r="127" spans="2:4" s="2" customFormat="1" ht="15" customHeight="1">
      <c r="B127" s="41"/>
      <c r="C127" s="41"/>
      <c r="D127" s="41"/>
    </row>
    <row r="128" spans="2:4" s="2" customFormat="1" ht="15" customHeight="1">
      <c r="B128" s="41"/>
      <c r="C128" s="41"/>
      <c r="D128" s="41"/>
    </row>
    <row r="129" spans="2:4" s="2" customFormat="1" ht="15" customHeight="1">
      <c r="B129" s="41"/>
      <c r="C129" s="41"/>
      <c r="D129" s="41"/>
    </row>
  </sheetData>
  <mergeCells count="5">
    <mergeCell ref="A1:D1"/>
    <mergeCell ref="A3:D3"/>
    <mergeCell ref="A5:D5"/>
    <mergeCell ref="A8:D8"/>
    <mergeCell ref="A20:D20"/>
  </mergeCells>
  <printOptions horizontalCentered="1"/>
  <pageMargins left="0.19685039370078741" right="0.19685039370078741" top="0.35433070866141736" bottom="0.31496062992125984" header="0" footer="0.15748031496062992"/>
  <pageSetup scale="77" orientation="landscape" r:id="rId1"/>
  <headerFooter alignWithMargins="0">
    <oddHeader>&amp;C&amp;"Times"&amp;9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69"/>
  <sheetViews>
    <sheetView zoomScaleNormal="100" workbookViewId="0">
      <selection activeCell="I73" sqref="I73"/>
    </sheetView>
  </sheetViews>
  <sheetFormatPr defaultRowHeight="12.75"/>
  <cols>
    <col min="1" max="1" width="9.5703125" style="42" customWidth="1"/>
    <col min="2" max="2" width="12" style="42" bestFit="1" customWidth="1"/>
    <col min="3" max="3" width="5.7109375" style="42" customWidth="1"/>
    <col min="4" max="4" width="72" style="42" customWidth="1"/>
    <col min="5" max="5" width="20.140625" style="42" customWidth="1"/>
    <col min="6" max="6" width="15.42578125" style="42" customWidth="1"/>
    <col min="7" max="7" width="14.5703125" style="42" customWidth="1"/>
    <col min="8" max="9" width="15.42578125" style="42" bestFit="1" customWidth="1"/>
    <col min="10" max="10" width="11.7109375" style="42" bestFit="1" customWidth="1"/>
    <col min="11" max="11" width="15.42578125" style="42" bestFit="1" customWidth="1"/>
    <col min="12" max="12" width="9.42578125" style="42" bestFit="1" customWidth="1"/>
    <col min="13" max="13" width="15.42578125" style="42" bestFit="1" customWidth="1"/>
    <col min="14" max="14" width="9.42578125" style="42" bestFit="1" customWidth="1"/>
    <col min="15" max="16384" width="9.140625" style="42"/>
  </cols>
  <sheetData>
    <row r="1" spans="1:15" ht="20.25" customHeight="1">
      <c r="A1" s="171" t="s">
        <v>16</v>
      </c>
      <c r="B1" s="172"/>
      <c r="C1" s="172"/>
      <c r="D1" s="172"/>
      <c r="E1" s="172"/>
      <c r="F1" s="172"/>
      <c r="G1" s="172"/>
    </row>
    <row r="2" spans="1:15" ht="16.5">
      <c r="A2" s="43"/>
    </row>
    <row r="3" spans="1:15" ht="15.75">
      <c r="A3" s="173" t="s">
        <v>17</v>
      </c>
      <c r="B3" s="173"/>
      <c r="C3" s="173"/>
      <c r="D3" s="173"/>
      <c r="E3" s="173"/>
      <c r="F3" s="173"/>
      <c r="G3" s="173"/>
    </row>
    <row r="4" spans="1:15" ht="15.75">
      <c r="A4" s="44"/>
      <c r="E4" s="45"/>
      <c r="F4" s="45"/>
      <c r="G4" s="45"/>
    </row>
    <row r="5" spans="1:15">
      <c r="E5" s="46"/>
      <c r="F5" s="46"/>
      <c r="G5" s="46"/>
    </row>
    <row r="6" spans="1:15" s="49" customFormat="1" ht="28.5">
      <c r="A6" s="47" t="s">
        <v>18</v>
      </c>
      <c r="B6" s="47" t="s">
        <v>19</v>
      </c>
      <c r="C6" s="47" t="s">
        <v>20</v>
      </c>
      <c r="D6" s="47" t="s">
        <v>21</v>
      </c>
      <c r="E6" s="48" t="s">
        <v>160</v>
      </c>
      <c r="F6" s="48" t="s">
        <v>137</v>
      </c>
      <c r="G6" s="48" t="s">
        <v>161</v>
      </c>
    </row>
    <row r="7" spans="1:15" s="50" customFormat="1" ht="14.25">
      <c r="A7" s="91">
        <v>1</v>
      </c>
      <c r="B7" s="91">
        <v>2</v>
      </c>
      <c r="C7" s="91">
        <v>3</v>
      </c>
      <c r="D7" s="91">
        <v>4</v>
      </c>
      <c r="E7" s="92">
        <v>5</v>
      </c>
      <c r="F7" s="92">
        <v>6</v>
      </c>
      <c r="G7" s="92">
        <v>7</v>
      </c>
    </row>
    <row r="8" spans="1:15" s="50" customFormat="1">
      <c r="A8" s="93"/>
      <c r="B8" s="93"/>
      <c r="C8" s="93"/>
      <c r="D8" s="51" t="s">
        <v>4</v>
      </c>
      <c r="E8" s="52">
        <f>SUM(E10)</f>
        <v>1729610</v>
      </c>
      <c r="F8" s="52">
        <f t="shared" ref="F8:G8" si="0">SUM(F10)</f>
        <v>1767150</v>
      </c>
      <c r="G8" s="52">
        <f t="shared" si="0"/>
        <v>1866470</v>
      </c>
    </row>
    <row r="9" spans="1:15" s="50" customFormat="1">
      <c r="A9" s="93"/>
      <c r="B9" s="93"/>
      <c r="C9" s="93"/>
      <c r="D9" s="51"/>
      <c r="E9" s="52"/>
      <c r="F9" s="52"/>
      <c r="G9" s="52"/>
    </row>
    <row r="10" spans="1:15">
      <c r="A10" s="55" t="s">
        <v>52</v>
      </c>
      <c r="B10" s="56" t="s">
        <v>22</v>
      </c>
      <c r="C10" s="56" t="s">
        <v>22</v>
      </c>
      <c r="D10" s="56" t="s">
        <v>53</v>
      </c>
      <c r="E10" s="57">
        <f>SUM(E11+E13+E15+E17)</f>
        <v>1729610</v>
      </c>
      <c r="F10" s="57">
        <f t="shared" ref="F10:G10" si="1">SUM(F11+F13+F15+F17)</f>
        <v>1767150</v>
      </c>
      <c r="G10" s="57">
        <f t="shared" si="1"/>
        <v>1866470</v>
      </c>
      <c r="H10" s="58"/>
      <c r="I10" s="58"/>
      <c r="J10" s="53"/>
      <c r="K10" s="53"/>
      <c r="L10" s="53"/>
    </row>
    <row r="11" spans="1:15" ht="25.5">
      <c r="A11" s="55" t="s">
        <v>22</v>
      </c>
      <c r="B11" s="56" t="s">
        <v>54</v>
      </c>
      <c r="C11" s="56" t="s">
        <v>22</v>
      </c>
      <c r="D11" s="56" t="s">
        <v>55</v>
      </c>
      <c r="E11" s="57">
        <f>SUM(E12)</f>
        <v>450550</v>
      </c>
      <c r="F11" s="57">
        <f t="shared" ref="F11:G11" si="2">SUM(F12)</f>
        <v>478250</v>
      </c>
      <c r="G11" s="57">
        <f t="shared" si="2"/>
        <v>472650</v>
      </c>
      <c r="H11" s="58"/>
      <c r="I11" s="58"/>
      <c r="J11" s="58"/>
      <c r="K11" s="58"/>
      <c r="L11" s="58"/>
      <c r="M11" s="59"/>
      <c r="N11" s="59"/>
      <c r="O11" s="59"/>
    </row>
    <row r="12" spans="1:15">
      <c r="A12" s="60" t="s">
        <v>22</v>
      </c>
      <c r="B12" s="61" t="s">
        <v>22</v>
      </c>
      <c r="C12" s="61" t="s">
        <v>23</v>
      </c>
      <c r="D12" s="61" t="s">
        <v>24</v>
      </c>
      <c r="E12" s="62">
        <v>450550</v>
      </c>
      <c r="F12" s="62">
        <v>478250</v>
      </c>
      <c r="G12" s="62">
        <v>472650</v>
      </c>
      <c r="H12" s="54"/>
      <c r="I12" s="54"/>
      <c r="J12" s="58"/>
      <c r="K12" s="58"/>
      <c r="L12" s="58"/>
      <c r="M12" s="59"/>
      <c r="N12" s="59"/>
      <c r="O12" s="59"/>
    </row>
    <row r="13" spans="1:15">
      <c r="A13" s="55" t="s">
        <v>22</v>
      </c>
      <c r="B13" s="56" t="s">
        <v>56</v>
      </c>
      <c r="C13" s="56" t="s">
        <v>22</v>
      </c>
      <c r="D13" s="56" t="s">
        <v>57</v>
      </c>
      <c r="E13" s="57">
        <f>SUM(E14)</f>
        <v>59060</v>
      </c>
      <c r="F13" s="57">
        <f t="shared" ref="F13:G13" si="3">SUM(F14)</f>
        <v>87900</v>
      </c>
      <c r="G13" s="57">
        <f t="shared" si="3"/>
        <v>78550</v>
      </c>
      <c r="H13" s="58"/>
      <c r="I13" s="58"/>
      <c r="J13" s="58"/>
      <c r="K13" s="58"/>
      <c r="L13" s="58"/>
      <c r="M13" s="59"/>
      <c r="N13" s="59"/>
      <c r="O13" s="59"/>
    </row>
    <row r="14" spans="1:15" s="63" customFormat="1">
      <c r="A14" s="60" t="s">
        <v>22</v>
      </c>
      <c r="B14" s="61" t="s">
        <v>22</v>
      </c>
      <c r="C14" s="61" t="s">
        <v>25</v>
      </c>
      <c r="D14" s="61" t="s">
        <v>26</v>
      </c>
      <c r="E14" s="62">
        <v>59060</v>
      </c>
      <c r="F14" s="62">
        <v>87900</v>
      </c>
      <c r="G14" s="62">
        <v>78550</v>
      </c>
      <c r="H14" s="54"/>
      <c r="I14" s="54"/>
      <c r="J14" s="58"/>
      <c r="K14" s="58"/>
      <c r="L14" s="58"/>
      <c r="M14" s="59"/>
      <c r="N14" s="59"/>
      <c r="O14" s="59"/>
    </row>
    <row r="15" spans="1:15">
      <c r="A15" s="55" t="s">
        <v>22</v>
      </c>
      <c r="B15" s="56" t="s">
        <v>58</v>
      </c>
      <c r="C15" s="56" t="s">
        <v>22</v>
      </c>
      <c r="D15" s="56" t="s">
        <v>59</v>
      </c>
      <c r="E15" s="57">
        <f>SUM(E16)</f>
        <v>1220000</v>
      </c>
      <c r="F15" s="57">
        <f t="shared" ref="F15:G15" si="4">SUM(F16)</f>
        <v>1201000</v>
      </c>
      <c r="G15" s="57">
        <f t="shared" si="4"/>
        <v>1315270</v>
      </c>
      <c r="H15" s="58"/>
      <c r="I15" s="58"/>
      <c r="J15" s="58"/>
      <c r="K15" s="58"/>
      <c r="L15" s="58"/>
      <c r="M15" s="59"/>
      <c r="N15" s="59"/>
      <c r="O15" s="59"/>
    </row>
    <row r="16" spans="1:15">
      <c r="A16" s="60" t="s">
        <v>22</v>
      </c>
      <c r="B16" s="61" t="s">
        <v>22</v>
      </c>
      <c r="C16" s="61" t="s">
        <v>27</v>
      </c>
      <c r="D16" s="61" t="s">
        <v>28</v>
      </c>
      <c r="E16" s="62">
        <v>1220000</v>
      </c>
      <c r="F16" s="62">
        <v>1201000</v>
      </c>
      <c r="G16" s="62">
        <v>1315270</v>
      </c>
      <c r="H16" s="54"/>
      <c r="I16" s="54"/>
      <c r="J16" s="58"/>
      <c r="K16" s="58"/>
      <c r="L16" s="58"/>
      <c r="M16" s="59"/>
      <c r="N16" s="59"/>
      <c r="O16" s="59"/>
    </row>
    <row r="17" spans="1:7">
      <c r="B17" s="158">
        <v>63</v>
      </c>
      <c r="C17" s="159"/>
      <c r="D17" s="63" t="s">
        <v>139</v>
      </c>
      <c r="E17" s="162">
        <f>SUM(E18)</f>
        <v>0</v>
      </c>
      <c r="F17" s="161">
        <f t="shared" ref="F17:G17" si="5">SUM(F18)</f>
        <v>0</v>
      </c>
      <c r="G17" s="161">
        <f t="shared" si="5"/>
        <v>0</v>
      </c>
    </row>
    <row r="18" spans="1:7">
      <c r="C18" s="159">
        <v>52</v>
      </c>
      <c r="D18" s="160" t="s">
        <v>140</v>
      </c>
      <c r="E18" s="42">
        <v>0</v>
      </c>
      <c r="F18" s="42">
        <v>0</v>
      </c>
      <c r="G18" s="42">
        <v>0</v>
      </c>
    </row>
    <row r="19" spans="1:7" ht="15.75">
      <c r="A19" s="173" t="s">
        <v>29</v>
      </c>
      <c r="B19" s="174"/>
      <c r="C19" s="174"/>
      <c r="D19" s="174"/>
      <c r="E19" s="174"/>
      <c r="F19" s="174"/>
      <c r="G19" s="174"/>
    </row>
    <row r="20" spans="1:7">
      <c r="E20" s="64"/>
      <c r="F20" s="64"/>
      <c r="G20" s="64"/>
    </row>
    <row r="21" spans="1:7" ht="28.5">
      <c r="A21" s="47" t="s">
        <v>18</v>
      </c>
      <c r="B21" s="47" t="s">
        <v>19</v>
      </c>
      <c r="C21" s="47" t="s">
        <v>20</v>
      </c>
      <c r="D21" s="47" t="s">
        <v>30</v>
      </c>
      <c r="E21" s="76" t="s">
        <v>160</v>
      </c>
      <c r="F21" s="76" t="s">
        <v>137</v>
      </c>
      <c r="G21" s="76" t="s">
        <v>161</v>
      </c>
    </row>
    <row r="22" spans="1:7" ht="14.25">
      <c r="A22" s="91">
        <v>1</v>
      </c>
      <c r="B22" s="91">
        <v>2</v>
      </c>
      <c r="C22" s="91">
        <v>3</v>
      </c>
      <c r="D22" s="91">
        <v>4</v>
      </c>
      <c r="E22" s="92">
        <v>5</v>
      </c>
      <c r="F22" s="92">
        <v>6</v>
      </c>
      <c r="G22" s="92">
        <v>7</v>
      </c>
    </row>
    <row r="23" spans="1:7">
      <c r="A23" s="93"/>
      <c r="B23" s="93"/>
      <c r="C23" s="93"/>
      <c r="D23" s="65" t="s">
        <v>7</v>
      </c>
      <c r="E23" s="52">
        <f>SUM(E25+E37)</f>
        <v>2244978</v>
      </c>
      <c r="F23" s="52">
        <f t="shared" ref="F23:G23" si="6">SUM(F25+F37)</f>
        <v>1767150</v>
      </c>
      <c r="G23" s="52">
        <f t="shared" si="6"/>
        <v>1866470</v>
      </c>
    </row>
    <row r="24" spans="1:7">
      <c r="A24" s="93"/>
      <c r="B24" s="93"/>
      <c r="C24" s="93"/>
      <c r="D24" s="65"/>
      <c r="E24" s="52"/>
      <c r="F24" s="52"/>
      <c r="G24" s="52"/>
    </row>
    <row r="25" spans="1:7">
      <c r="A25" s="66" t="s">
        <v>31</v>
      </c>
      <c r="B25" s="65" t="s">
        <v>22</v>
      </c>
      <c r="C25" s="65" t="s">
        <v>22</v>
      </c>
      <c r="D25" s="65" t="s">
        <v>60</v>
      </c>
      <c r="E25" s="57">
        <f>SUM(E26+E30+E35)</f>
        <v>1659678</v>
      </c>
      <c r="F25" s="57">
        <f t="shared" ref="F25:G25" si="7">SUM(F26+F30+F35)</f>
        <v>1662500</v>
      </c>
      <c r="G25" s="57">
        <f t="shared" si="7"/>
        <v>1751820</v>
      </c>
    </row>
    <row r="26" spans="1:7">
      <c r="A26" s="66" t="s">
        <v>22</v>
      </c>
      <c r="B26" s="65" t="s">
        <v>25</v>
      </c>
      <c r="C26" s="65" t="s">
        <v>22</v>
      </c>
      <c r="D26" s="65" t="s">
        <v>61</v>
      </c>
      <c r="E26" s="57">
        <f>SUM(E27:E29)</f>
        <v>941850</v>
      </c>
      <c r="F26" s="57">
        <f t="shared" ref="F26:G26" si="8">SUM(F27:F29)</f>
        <v>966200</v>
      </c>
      <c r="G26" s="57">
        <f t="shared" si="8"/>
        <v>1032700</v>
      </c>
    </row>
    <row r="27" spans="1:7">
      <c r="A27" s="67" t="s">
        <v>22</v>
      </c>
      <c r="B27" s="68" t="s">
        <v>22</v>
      </c>
      <c r="C27" s="68" t="s">
        <v>27</v>
      </c>
      <c r="D27" s="68" t="s">
        <v>62</v>
      </c>
      <c r="E27" s="62">
        <v>921700</v>
      </c>
      <c r="F27" s="62">
        <v>945000</v>
      </c>
      <c r="G27" s="62">
        <v>1010200</v>
      </c>
    </row>
    <row r="28" spans="1:7">
      <c r="A28" s="67"/>
      <c r="B28" s="68"/>
      <c r="C28" s="68" t="s">
        <v>25</v>
      </c>
      <c r="D28" s="68" t="s">
        <v>64</v>
      </c>
      <c r="E28" s="62">
        <v>7500</v>
      </c>
      <c r="F28" s="62">
        <v>7500</v>
      </c>
      <c r="G28" s="62">
        <v>7500</v>
      </c>
    </row>
    <row r="29" spans="1:7">
      <c r="A29" s="67"/>
      <c r="B29" s="68"/>
      <c r="C29" s="68" t="s">
        <v>23</v>
      </c>
      <c r="D29" s="68" t="s">
        <v>65</v>
      </c>
      <c r="E29" s="62">
        <v>12650</v>
      </c>
      <c r="F29" s="62">
        <v>13700</v>
      </c>
      <c r="G29" s="62">
        <v>15000</v>
      </c>
    </row>
    <row r="30" spans="1:7">
      <c r="A30" s="66" t="s">
        <v>22</v>
      </c>
      <c r="B30" s="65" t="s">
        <v>33</v>
      </c>
      <c r="C30" s="65" t="s">
        <v>22</v>
      </c>
      <c r="D30" s="65" t="s">
        <v>63</v>
      </c>
      <c r="E30" s="57">
        <f>SUM(E31:E34)</f>
        <v>717678</v>
      </c>
      <c r="F30" s="57">
        <f t="shared" ref="F30:G30" si="9">SUM(F31:F33)</f>
        <v>696150</v>
      </c>
      <c r="G30" s="57">
        <f t="shared" si="9"/>
        <v>718970</v>
      </c>
    </row>
    <row r="31" spans="1:7">
      <c r="A31" s="67" t="s">
        <v>22</v>
      </c>
      <c r="B31" s="68" t="s">
        <v>22</v>
      </c>
      <c r="C31" s="68" t="s">
        <v>27</v>
      </c>
      <c r="D31" s="68" t="s">
        <v>62</v>
      </c>
      <c r="E31" s="62">
        <v>211300</v>
      </c>
      <c r="F31" s="62">
        <v>219000</v>
      </c>
      <c r="G31" s="62">
        <v>258070</v>
      </c>
    </row>
    <row r="32" spans="1:7">
      <c r="A32" s="67" t="s">
        <v>22</v>
      </c>
      <c r="B32" s="68" t="s">
        <v>22</v>
      </c>
      <c r="C32" s="68" t="s">
        <v>25</v>
      </c>
      <c r="D32" s="68" t="s">
        <v>64</v>
      </c>
      <c r="E32" s="62">
        <v>74550</v>
      </c>
      <c r="F32" s="62">
        <v>63750</v>
      </c>
      <c r="G32" s="62">
        <v>54400</v>
      </c>
    </row>
    <row r="33" spans="1:7">
      <c r="A33" s="67" t="s">
        <v>22</v>
      </c>
      <c r="B33" s="68" t="s">
        <v>22</v>
      </c>
      <c r="C33" s="68" t="s">
        <v>23</v>
      </c>
      <c r="D33" s="68" t="s">
        <v>65</v>
      </c>
      <c r="E33" s="62">
        <v>431828</v>
      </c>
      <c r="F33" s="62">
        <v>413400</v>
      </c>
      <c r="G33" s="62">
        <v>406500</v>
      </c>
    </row>
    <row r="34" spans="1:7">
      <c r="A34" s="67"/>
      <c r="B34" s="68"/>
      <c r="C34" s="68">
        <v>52</v>
      </c>
      <c r="D34" s="68" t="s">
        <v>138</v>
      </c>
      <c r="E34" s="62">
        <v>0</v>
      </c>
      <c r="F34" s="62"/>
      <c r="G34" s="62"/>
    </row>
    <row r="35" spans="1:7">
      <c r="A35" s="66" t="s">
        <v>22</v>
      </c>
      <c r="B35" s="65" t="s">
        <v>35</v>
      </c>
      <c r="C35" s="65" t="s">
        <v>22</v>
      </c>
      <c r="D35" s="65" t="s">
        <v>66</v>
      </c>
      <c r="E35" s="57">
        <v>150</v>
      </c>
      <c r="F35" s="57">
        <v>150</v>
      </c>
      <c r="G35" s="57">
        <v>150</v>
      </c>
    </row>
    <row r="36" spans="1:7">
      <c r="A36" s="67" t="s">
        <v>22</v>
      </c>
      <c r="B36" s="68" t="s">
        <v>22</v>
      </c>
      <c r="C36" s="68" t="s">
        <v>23</v>
      </c>
      <c r="D36" s="68" t="s">
        <v>65</v>
      </c>
      <c r="E36" s="62">
        <v>150</v>
      </c>
      <c r="F36" s="62">
        <v>150</v>
      </c>
      <c r="G36" s="62">
        <v>150</v>
      </c>
    </row>
    <row r="37" spans="1:7">
      <c r="A37" s="66" t="s">
        <v>37</v>
      </c>
      <c r="B37" s="65" t="s">
        <v>22</v>
      </c>
      <c r="C37" s="65" t="s">
        <v>22</v>
      </c>
      <c r="D37" s="65" t="s">
        <v>67</v>
      </c>
      <c r="E37" s="57">
        <f>SUM(E38+E41+E45)</f>
        <v>585300</v>
      </c>
      <c r="F37" s="57">
        <f t="shared" ref="F37:G37" si="10">SUM(F38+F41+F45)</f>
        <v>104650</v>
      </c>
      <c r="G37" s="57">
        <f t="shared" si="10"/>
        <v>114650</v>
      </c>
    </row>
    <row r="38" spans="1:7">
      <c r="A38" s="66" t="s">
        <v>22</v>
      </c>
      <c r="B38" s="65" t="s">
        <v>38</v>
      </c>
      <c r="C38" s="65" t="s">
        <v>22</v>
      </c>
      <c r="D38" s="65" t="s">
        <v>68</v>
      </c>
      <c r="E38" s="57">
        <f>SUM(E39:E40)</f>
        <v>5000</v>
      </c>
      <c r="F38" s="57">
        <f t="shared" ref="F38:G38" si="11">SUM(F39:F40)</f>
        <v>3000</v>
      </c>
      <c r="G38" s="57">
        <f t="shared" si="11"/>
        <v>3000</v>
      </c>
    </row>
    <row r="39" spans="1:7">
      <c r="A39" s="67" t="s">
        <v>22</v>
      </c>
      <c r="B39" s="68" t="s">
        <v>22</v>
      </c>
      <c r="C39" s="68" t="s">
        <v>27</v>
      </c>
      <c r="D39" s="68" t="s">
        <v>62</v>
      </c>
      <c r="E39" s="62">
        <v>2000</v>
      </c>
      <c r="F39" s="62">
        <v>2000</v>
      </c>
      <c r="G39" s="62">
        <v>2000</v>
      </c>
    </row>
    <row r="40" spans="1:7">
      <c r="A40" s="67"/>
      <c r="B40" s="68"/>
      <c r="C40" s="68" t="s">
        <v>23</v>
      </c>
      <c r="D40" s="68" t="s">
        <v>65</v>
      </c>
      <c r="E40" s="62">
        <v>3000</v>
      </c>
      <c r="F40" s="62">
        <v>1000</v>
      </c>
      <c r="G40" s="62">
        <v>1000</v>
      </c>
    </row>
    <row r="41" spans="1:7">
      <c r="A41" s="66" t="s">
        <v>22</v>
      </c>
      <c r="B41" s="65" t="s">
        <v>40</v>
      </c>
      <c r="C41" s="65" t="s">
        <v>22</v>
      </c>
      <c r="D41" s="65" t="s">
        <v>69</v>
      </c>
      <c r="E41" s="57">
        <f>SUM(E42:E44)</f>
        <v>540300</v>
      </c>
      <c r="F41" s="57">
        <f t="shared" ref="F41:G41" si="12">SUM(F42:F44)</f>
        <v>101650</v>
      </c>
      <c r="G41" s="57">
        <f t="shared" si="12"/>
        <v>111650</v>
      </c>
    </row>
    <row r="42" spans="1:7">
      <c r="A42" s="66"/>
      <c r="B42" s="65"/>
      <c r="C42" s="68" t="s">
        <v>27</v>
      </c>
      <c r="D42" s="68" t="s">
        <v>62</v>
      </c>
      <c r="E42" s="138">
        <v>45000</v>
      </c>
      <c r="F42" s="139">
        <v>35000</v>
      </c>
      <c r="G42" s="139">
        <v>45000</v>
      </c>
    </row>
    <row r="43" spans="1:7">
      <c r="A43" s="67" t="s">
        <v>22</v>
      </c>
      <c r="B43" s="68" t="s">
        <v>22</v>
      </c>
      <c r="C43" s="68" t="s">
        <v>25</v>
      </c>
      <c r="D43" s="68" t="s">
        <v>64</v>
      </c>
      <c r="E43" s="62">
        <v>53150</v>
      </c>
      <c r="F43" s="62">
        <v>16650</v>
      </c>
      <c r="G43" s="62">
        <v>16650</v>
      </c>
    </row>
    <row r="44" spans="1:7">
      <c r="A44" s="69" t="s">
        <v>22</v>
      </c>
      <c r="B44" s="70" t="s">
        <v>22</v>
      </c>
      <c r="C44" s="70" t="s">
        <v>23</v>
      </c>
      <c r="D44" s="70" t="s">
        <v>65</v>
      </c>
      <c r="E44" s="71">
        <v>442150</v>
      </c>
      <c r="F44" s="71">
        <v>50000</v>
      </c>
      <c r="G44" s="71">
        <v>50000</v>
      </c>
    </row>
    <row r="45" spans="1:7">
      <c r="A45" s="66" t="s">
        <v>22</v>
      </c>
      <c r="B45" s="65" t="s">
        <v>42</v>
      </c>
      <c r="C45" s="65" t="s">
        <v>22</v>
      </c>
      <c r="D45" s="65" t="s">
        <v>70</v>
      </c>
      <c r="E45" s="57">
        <f>SUM(E46)</f>
        <v>40000</v>
      </c>
      <c r="F45" s="57">
        <f t="shared" ref="F45:G45" si="13">SUM(F46)</f>
        <v>0</v>
      </c>
      <c r="G45" s="57">
        <f t="shared" si="13"/>
        <v>0</v>
      </c>
    </row>
    <row r="46" spans="1:7">
      <c r="A46" s="69" t="s">
        <v>22</v>
      </c>
      <c r="B46" s="70" t="s">
        <v>22</v>
      </c>
      <c r="C46" s="70" t="s">
        <v>27</v>
      </c>
      <c r="D46" s="70" t="s">
        <v>62</v>
      </c>
      <c r="E46" s="71">
        <v>40000</v>
      </c>
      <c r="F46" s="71">
        <v>0</v>
      </c>
      <c r="G46" s="71"/>
    </row>
    <row r="49" spans="1:7" ht="15" customHeight="1">
      <c r="A49" s="175" t="s">
        <v>43</v>
      </c>
      <c r="B49" s="175"/>
      <c r="C49" s="175"/>
      <c r="D49" s="175"/>
      <c r="E49" s="175"/>
      <c r="F49" s="175"/>
      <c r="G49" s="175"/>
    </row>
    <row r="50" spans="1:7" ht="15">
      <c r="C50" s="72"/>
      <c r="D50" s="73"/>
      <c r="E50" s="74"/>
      <c r="F50" s="74"/>
      <c r="G50" s="75"/>
    </row>
    <row r="51" spans="1:7" ht="28.5">
      <c r="A51" s="177" t="s">
        <v>44</v>
      </c>
      <c r="B51" s="177"/>
      <c r="C51" s="177"/>
      <c r="D51" s="177"/>
      <c r="E51" s="76" t="s">
        <v>160</v>
      </c>
      <c r="F51" s="76" t="s">
        <v>137</v>
      </c>
      <c r="G51" s="76" t="s">
        <v>161</v>
      </c>
    </row>
    <row r="52" spans="1:7" ht="15">
      <c r="A52" s="176">
        <v>1</v>
      </c>
      <c r="B52" s="176"/>
      <c r="C52" s="176"/>
      <c r="D52" s="176"/>
      <c r="E52" s="77">
        <v>2</v>
      </c>
      <c r="F52" s="77">
        <v>3</v>
      </c>
      <c r="G52" s="77">
        <v>4</v>
      </c>
    </row>
    <row r="53" spans="1:7">
      <c r="C53" s="63"/>
      <c r="D53" s="63" t="s">
        <v>7</v>
      </c>
      <c r="E53" s="94">
        <f>SUM(E55+E57+E59)</f>
        <v>2244978</v>
      </c>
      <c r="F53" s="94">
        <f t="shared" ref="F53:G53" si="14">SUM(F55+F57+F59)</f>
        <v>1767150</v>
      </c>
      <c r="G53" s="94">
        <f t="shared" si="14"/>
        <v>1866070</v>
      </c>
    </row>
    <row r="54" spans="1:7">
      <c r="C54" s="63"/>
      <c r="D54" s="63"/>
      <c r="E54" s="94"/>
      <c r="F54" s="94"/>
      <c r="G54" s="94"/>
    </row>
    <row r="55" spans="1:7" ht="14.25">
      <c r="C55" s="95" t="s">
        <v>45</v>
      </c>
      <c r="D55" s="96" t="s">
        <v>28</v>
      </c>
      <c r="E55" s="136">
        <v>1220000</v>
      </c>
      <c r="F55" s="136">
        <v>1201000</v>
      </c>
      <c r="G55" s="136">
        <v>1315270</v>
      </c>
    </row>
    <row r="56" spans="1:7" ht="15">
      <c r="C56" s="97" t="s">
        <v>27</v>
      </c>
      <c r="D56" s="98" t="s">
        <v>28</v>
      </c>
      <c r="E56" s="137">
        <v>1220000</v>
      </c>
      <c r="F56" s="137">
        <v>1201000</v>
      </c>
      <c r="G56" s="137">
        <v>1315270</v>
      </c>
    </row>
    <row r="57" spans="1:7" ht="14.25">
      <c r="C57" s="95" t="s">
        <v>31</v>
      </c>
      <c r="D57" s="96" t="s">
        <v>26</v>
      </c>
      <c r="E57" s="136">
        <v>135200</v>
      </c>
      <c r="F57" s="136">
        <v>87900</v>
      </c>
      <c r="G57" s="136">
        <v>78550</v>
      </c>
    </row>
    <row r="58" spans="1:7" ht="15">
      <c r="C58" s="97" t="s">
        <v>25</v>
      </c>
      <c r="D58" s="98" t="s">
        <v>26</v>
      </c>
      <c r="E58" s="137">
        <v>135200</v>
      </c>
      <c r="F58" s="137">
        <v>87900</v>
      </c>
      <c r="G58" s="137">
        <v>78550</v>
      </c>
    </row>
    <row r="59" spans="1:7" ht="14.25">
      <c r="C59" s="95" t="s">
        <v>37</v>
      </c>
      <c r="D59" s="96" t="s">
        <v>46</v>
      </c>
      <c r="E59" s="136">
        <v>889778</v>
      </c>
      <c r="F59" s="136">
        <v>478250</v>
      </c>
      <c r="G59" s="136">
        <v>472250</v>
      </c>
    </row>
    <row r="60" spans="1:7" ht="15">
      <c r="C60" s="97" t="s">
        <v>23</v>
      </c>
      <c r="D60" s="98" t="s">
        <v>24</v>
      </c>
      <c r="E60" s="137">
        <v>889778</v>
      </c>
      <c r="F60" s="137">
        <v>478250</v>
      </c>
      <c r="G60" s="137">
        <v>472650</v>
      </c>
    </row>
    <row r="63" spans="1:7" ht="15.75">
      <c r="A63" s="178" t="s">
        <v>47</v>
      </c>
      <c r="B63" s="178"/>
      <c r="C63" s="178"/>
      <c r="D63" s="178"/>
      <c r="E63" s="178"/>
      <c r="F63" s="178"/>
      <c r="G63" s="178"/>
    </row>
    <row r="64" spans="1:7">
      <c r="C64" s="78"/>
      <c r="D64" s="79"/>
      <c r="E64" s="80"/>
      <c r="F64" s="81"/>
      <c r="G64" s="81"/>
    </row>
    <row r="65" spans="1:7" ht="28.5">
      <c r="A65" s="177" t="s">
        <v>44</v>
      </c>
      <c r="B65" s="177"/>
      <c r="C65" s="177"/>
      <c r="D65" s="177"/>
      <c r="E65" s="76" t="s">
        <v>160</v>
      </c>
      <c r="F65" s="76" t="s">
        <v>137</v>
      </c>
      <c r="G65" s="76" t="s">
        <v>161</v>
      </c>
    </row>
    <row r="66" spans="1:7" ht="15">
      <c r="A66" s="176">
        <v>1</v>
      </c>
      <c r="B66" s="176"/>
      <c r="C66" s="176"/>
      <c r="D66" s="176"/>
      <c r="E66" s="82">
        <v>2</v>
      </c>
      <c r="F66" s="82">
        <v>3</v>
      </c>
      <c r="G66" s="82">
        <v>4</v>
      </c>
    </row>
    <row r="67" spans="1:7">
      <c r="C67" s="84"/>
      <c r="D67" s="85" t="s">
        <v>7</v>
      </c>
      <c r="E67" s="83">
        <f>SUM(E68)</f>
        <v>2244978</v>
      </c>
      <c r="F67" s="83">
        <f t="shared" ref="F67:G67" si="15">SUM(F68)</f>
        <v>1767150</v>
      </c>
      <c r="G67" s="83">
        <f t="shared" si="15"/>
        <v>1866070</v>
      </c>
    </row>
    <row r="68" spans="1:7">
      <c r="C68" s="86" t="s">
        <v>48</v>
      </c>
      <c r="D68" s="85" t="s">
        <v>49</v>
      </c>
      <c r="E68" s="87">
        <f>SUM(E69)</f>
        <v>2244978</v>
      </c>
      <c r="F68" s="87">
        <f t="shared" ref="F68:G68" si="16">SUM(F69)</f>
        <v>1767150</v>
      </c>
      <c r="G68" s="87">
        <f t="shared" si="16"/>
        <v>1866070</v>
      </c>
    </row>
    <row r="69" spans="1:7">
      <c r="C69" s="88" t="s">
        <v>50</v>
      </c>
      <c r="D69" s="89" t="s">
        <v>51</v>
      </c>
      <c r="E69" s="90">
        <v>2244978</v>
      </c>
      <c r="F69" s="90">
        <v>1767150</v>
      </c>
      <c r="G69" s="90">
        <v>1866070</v>
      </c>
    </row>
  </sheetData>
  <mergeCells count="9">
    <mergeCell ref="A1:G1"/>
    <mergeCell ref="A3:G3"/>
    <mergeCell ref="A19:G19"/>
    <mergeCell ref="A49:G49"/>
    <mergeCell ref="A66:D66"/>
    <mergeCell ref="A52:D52"/>
    <mergeCell ref="A51:D51"/>
    <mergeCell ref="A63:G63"/>
    <mergeCell ref="A65:D65"/>
  </mergeCells>
  <pageMargins left="0.19685039370078741" right="0.19685039370078741" top="0.35433070866141736" bottom="0.43307086614173229" header="0.19685039370078741" footer="0.23622047244094491"/>
  <pageSetup paperSize="9" scale="96" fitToHeight="0" orientation="landscape" r:id="rId1"/>
  <headerFooter alignWithMargins="0">
    <oddFooter>&amp;LVrijeme  izvođenja upita: &amp;D. &amp;T&amp;R&amp;P/&amp;N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73D6-5E74-4F87-9406-88112E7A9CBE}">
  <dimension ref="A1:M161"/>
  <sheetViews>
    <sheetView tabSelected="1" view="pageBreakPreview" topLeftCell="A92" zoomScale="115" zoomScaleNormal="115" zoomScaleSheetLayoutView="115" workbookViewId="0">
      <selection activeCell="B154" sqref="B154"/>
    </sheetView>
  </sheetViews>
  <sheetFormatPr defaultColWidth="9.140625" defaultRowHeight="16.5"/>
  <cols>
    <col min="1" max="1" width="8.42578125" style="99" customWidth="1"/>
    <col min="2" max="2" width="63.28515625" style="100" customWidth="1"/>
    <col min="3" max="5" width="14.7109375" style="101" customWidth="1"/>
    <col min="6" max="6" width="9.140625" style="100"/>
    <col min="7" max="7" width="10.7109375" style="100" customWidth="1"/>
    <col min="8" max="8" width="10.85546875" style="101" bestFit="1" customWidth="1"/>
    <col min="9" max="9" width="12.42578125" style="100" customWidth="1"/>
    <col min="10" max="10" width="12.140625" style="100" customWidth="1"/>
    <col min="11" max="11" width="25.5703125" style="100" customWidth="1"/>
    <col min="12" max="16384" width="9.140625" style="100"/>
  </cols>
  <sheetData>
    <row r="1" spans="1:8">
      <c r="A1" s="140" t="s">
        <v>141</v>
      </c>
      <c r="B1" s="141"/>
      <c r="C1" s="142"/>
      <c r="D1" s="142"/>
      <c r="E1" s="142"/>
    </row>
    <row r="2" spans="1:8" ht="16.5" customHeight="1"/>
    <row r="3" spans="1:8">
      <c r="A3" s="143"/>
      <c r="B3" s="143"/>
      <c r="C3" s="143"/>
      <c r="D3" s="143"/>
      <c r="E3" s="143"/>
    </row>
    <row r="4" spans="1:8" s="144" customFormat="1">
      <c r="A4" s="181" t="s">
        <v>155</v>
      </c>
      <c r="B4" s="181"/>
      <c r="C4" s="181"/>
      <c r="D4" s="181"/>
      <c r="E4" s="181"/>
      <c r="H4" s="145"/>
    </row>
    <row r="5" spans="1:8">
      <c r="A5" s="181" t="s">
        <v>128</v>
      </c>
      <c r="B5" s="181"/>
      <c r="C5" s="181"/>
      <c r="D5" s="181"/>
      <c r="E5" s="181"/>
    </row>
    <row r="6" spans="1:8" ht="16.5" customHeight="1">
      <c r="A6" s="182" t="str">
        <f>"- LISTOPAD 2025. -"</f>
        <v>- LISTOPAD 2025. -</v>
      </c>
      <c r="B6" s="182"/>
      <c r="C6" s="182"/>
      <c r="D6" s="182"/>
      <c r="E6" s="182"/>
    </row>
    <row r="7" spans="1:8">
      <c r="B7" s="99"/>
      <c r="C7" s="102"/>
      <c r="D7" s="102"/>
      <c r="E7" s="102"/>
    </row>
    <row r="8" spans="1:8" ht="25.5">
      <c r="A8" s="103"/>
      <c r="B8" s="104" t="s">
        <v>71</v>
      </c>
      <c r="C8" s="105" t="s">
        <v>156</v>
      </c>
      <c r="D8" s="105" t="s">
        <v>142</v>
      </c>
      <c r="E8" s="105" t="s">
        <v>157</v>
      </c>
    </row>
    <row r="9" spans="1:8">
      <c r="A9" s="106" t="s">
        <v>72</v>
      </c>
      <c r="B9" s="106" t="s">
        <v>73</v>
      </c>
      <c r="C9" s="107" t="s">
        <v>74</v>
      </c>
      <c r="D9" s="107" t="s">
        <v>75</v>
      </c>
      <c r="E9" s="107" t="s">
        <v>75</v>
      </c>
    </row>
    <row r="10" spans="1:8">
      <c r="A10" s="108">
        <v>65264</v>
      </c>
      <c r="B10" s="109" t="s">
        <v>143</v>
      </c>
      <c r="C10" s="110">
        <v>439228</v>
      </c>
      <c r="D10" s="110">
        <v>0</v>
      </c>
      <c r="E10" s="110">
        <v>0</v>
      </c>
    </row>
    <row r="11" spans="1:8">
      <c r="A11" s="108">
        <v>6615</v>
      </c>
      <c r="B11" s="109" t="s">
        <v>144</v>
      </c>
      <c r="C11" s="110">
        <v>76140</v>
      </c>
      <c r="D11" s="110">
        <v>0</v>
      </c>
      <c r="E11" s="110">
        <v>0</v>
      </c>
    </row>
    <row r="12" spans="1:8">
      <c r="A12" s="108"/>
      <c r="B12" s="111" t="s">
        <v>76</v>
      </c>
      <c r="C12" s="112">
        <f>SUM(C10:C11)</f>
        <v>515368</v>
      </c>
      <c r="D12" s="112">
        <f t="shared" ref="D12:E12" si="0">SUM(D10:D11)</f>
        <v>0</v>
      </c>
      <c r="E12" s="112">
        <f t="shared" si="0"/>
        <v>0</v>
      </c>
    </row>
    <row r="13" spans="1:8">
      <c r="B13" s="113"/>
      <c r="C13" s="114"/>
      <c r="D13" s="114"/>
      <c r="E13" s="114"/>
    </row>
    <row r="14" spans="1:8" ht="25.5">
      <c r="A14" s="103"/>
      <c r="B14" s="104" t="s">
        <v>77</v>
      </c>
      <c r="C14" s="105" t="s">
        <v>158</v>
      </c>
      <c r="D14" s="105" t="s">
        <v>142</v>
      </c>
      <c r="E14" s="105" t="s">
        <v>157</v>
      </c>
    </row>
    <row r="15" spans="1:8">
      <c r="A15" s="106" t="s">
        <v>72</v>
      </c>
      <c r="B15" s="106" t="s">
        <v>73</v>
      </c>
      <c r="C15" s="107" t="s">
        <v>74</v>
      </c>
      <c r="D15" s="107" t="s">
        <v>75</v>
      </c>
      <c r="E15" s="107" t="s">
        <v>75</v>
      </c>
    </row>
    <row r="16" spans="1:8">
      <c r="A16" s="108"/>
      <c r="B16" s="109" t="s">
        <v>78</v>
      </c>
      <c r="C16" s="110">
        <f>C66</f>
        <v>1220000</v>
      </c>
      <c r="D16" s="110">
        <f>D66</f>
        <v>1201000</v>
      </c>
      <c r="E16" s="110">
        <f>E66</f>
        <v>1315270</v>
      </c>
    </row>
    <row r="17" spans="1:13">
      <c r="A17" s="108"/>
      <c r="B17" s="109" t="s">
        <v>79</v>
      </c>
      <c r="C17" s="110">
        <v>59060</v>
      </c>
      <c r="D17" s="110">
        <f>D69</f>
        <v>87900</v>
      </c>
      <c r="E17" s="110">
        <f>E69</f>
        <v>78550</v>
      </c>
      <c r="G17" s="163"/>
    </row>
    <row r="18" spans="1:13" ht="15" customHeight="1">
      <c r="A18" s="108"/>
      <c r="B18" s="109" t="s">
        <v>145</v>
      </c>
      <c r="C18" s="110">
        <f t="shared" ref="C17:E19" si="1">C68</f>
        <v>0</v>
      </c>
      <c r="D18" s="110">
        <f t="shared" si="1"/>
        <v>0</v>
      </c>
      <c r="E18" s="110">
        <f t="shared" si="1"/>
        <v>0</v>
      </c>
      <c r="G18" s="163"/>
    </row>
    <row r="19" spans="1:13">
      <c r="A19" s="108"/>
      <c r="B19" s="109" t="s">
        <v>80</v>
      </c>
      <c r="C19" s="110">
        <v>450550</v>
      </c>
      <c r="D19" s="110">
        <f>D97</f>
        <v>478250</v>
      </c>
      <c r="E19" s="110">
        <f>E97</f>
        <v>472650</v>
      </c>
      <c r="G19" s="163"/>
    </row>
    <row r="20" spans="1:13">
      <c r="A20" s="108"/>
      <c r="B20" s="111" t="s">
        <v>76</v>
      </c>
      <c r="C20" s="112">
        <f>SUM(C16:C19)</f>
        <v>1729610</v>
      </c>
      <c r="D20" s="112">
        <f>SUM(D16:D19)</f>
        <v>1767150</v>
      </c>
      <c r="E20" s="112">
        <f>SUM(E16:E19)</f>
        <v>1866470</v>
      </c>
    </row>
    <row r="21" spans="1:13">
      <c r="A21" s="108"/>
      <c r="B21" s="111"/>
      <c r="C21" s="112"/>
      <c r="D21" s="112"/>
      <c r="E21" s="112"/>
    </row>
    <row r="22" spans="1:13" ht="8.25" customHeight="1">
      <c r="A22" s="183" t="s">
        <v>81</v>
      </c>
      <c r="B22" s="184"/>
      <c r="C22" s="115">
        <f>C20+C12</f>
        <v>2244978</v>
      </c>
      <c r="D22" s="115">
        <f>D20+D12</f>
        <v>1767150</v>
      </c>
      <c r="E22" s="115">
        <f>E20+E12</f>
        <v>1866470</v>
      </c>
      <c r="I22" s="101"/>
    </row>
    <row r="23" spans="1:13">
      <c r="A23" s="116"/>
      <c r="B23" s="117"/>
      <c r="C23" s="118"/>
      <c r="D23" s="118"/>
      <c r="E23" s="118"/>
    </row>
    <row r="24" spans="1:13" ht="26.25" customHeight="1">
      <c r="A24" s="103"/>
      <c r="B24" s="104" t="s">
        <v>82</v>
      </c>
      <c r="C24" s="105" t="s">
        <v>158</v>
      </c>
      <c r="D24" s="105" t="s">
        <v>142</v>
      </c>
      <c r="E24" s="105" t="s">
        <v>157</v>
      </c>
    </row>
    <row r="25" spans="1:13">
      <c r="A25" s="185" t="s">
        <v>83</v>
      </c>
      <c r="B25" s="185"/>
      <c r="C25" s="119"/>
      <c r="D25" s="119"/>
      <c r="E25" s="119"/>
    </row>
    <row r="26" spans="1:13">
      <c r="A26" s="120" t="s">
        <v>84</v>
      </c>
      <c r="B26" s="121" t="s">
        <v>85</v>
      </c>
      <c r="C26" s="122">
        <f>C33+C63+C27+C56+C58</f>
        <v>1220000</v>
      </c>
      <c r="D26" s="122">
        <f t="shared" ref="D26:E26" si="2">D33+D63+D27+D56+D58</f>
        <v>1201000</v>
      </c>
      <c r="E26" s="122">
        <f t="shared" si="2"/>
        <v>1315270</v>
      </c>
      <c r="G26" s="101"/>
    </row>
    <row r="27" spans="1:13">
      <c r="A27" s="123">
        <v>31</v>
      </c>
      <c r="B27" s="124" t="s">
        <v>32</v>
      </c>
      <c r="C27" s="125">
        <f>SUM(C28:C32)</f>
        <v>921700</v>
      </c>
      <c r="D27" s="125">
        <f>SUM(D28:D32)</f>
        <v>945000</v>
      </c>
      <c r="E27" s="125">
        <f>SUM(E28:E32)</f>
        <v>1010200</v>
      </c>
      <c r="I27" s="101"/>
      <c r="J27" s="101"/>
      <c r="K27" s="101"/>
    </row>
    <row r="28" spans="1:13">
      <c r="A28" s="126">
        <v>3111</v>
      </c>
      <c r="B28" s="126" t="s">
        <v>86</v>
      </c>
      <c r="C28" s="110">
        <f>SUMIFS('[3]Operativni plan 26-28'!G:G,'[3]Operativni plan 26-28'!$E:$E,$A28,'[3]Operativni plan 26-28'!$F:$F,$A$26&amp;"-11")</f>
        <v>750000</v>
      </c>
      <c r="D28" s="110">
        <f>SUMIFS('[3]Operativni plan 26-28'!H:H,'[3]Operativni plan 26-28'!$E:$E,$A28,'[3]Operativni plan 26-28'!$F:$F,$A$26&amp;"-11")</f>
        <v>770000</v>
      </c>
      <c r="E28" s="110">
        <f>SUMIFS('[3]Operativni plan 26-28'!I:I,'[3]Operativni plan 26-28'!$E:$E,$A28,'[3]Operativni plan 26-28'!$F:$F,$A$26&amp;"-11")</f>
        <v>816200</v>
      </c>
      <c r="I28" s="101"/>
      <c r="J28" s="101"/>
      <c r="K28" s="101"/>
      <c r="L28" s="101"/>
      <c r="M28" s="101"/>
    </row>
    <row r="29" spans="1:13">
      <c r="A29" s="126">
        <v>3113</v>
      </c>
      <c r="B29" s="126" t="s">
        <v>87</v>
      </c>
      <c r="C29" s="110">
        <f>SUMIFS('[3]Operativni plan 26-28'!G:G,'[3]Operativni plan 26-28'!$E:$E,$A29,'[3]Operativni plan 26-28'!$F:$F,$A$26&amp;"-11")</f>
        <v>13000</v>
      </c>
      <c r="D29" s="110">
        <f>SUMIFS('[3]Operativni plan 26-28'!H:H,'[3]Operativni plan 26-28'!$E:$E,$A29,'[3]Operativni plan 26-28'!$F:$F,$A$26&amp;"-11")</f>
        <v>15000</v>
      </c>
      <c r="E29" s="110">
        <f>SUMIFS('[3]Operativni plan 26-28'!I:I,'[3]Operativni plan 26-28'!$E:$E,$A29,'[3]Operativni plan 26-28'!$F:$F,$A$26&amp;"-11")</f>
        <v>20000</v>
      </c>
      <c r="I29" s="101"/>
      <c r="J29" s="101"/>
      <c r="K29" s="101"/>
      <c r="L29" s="101"/>
      <c r="M29" s="101"/>
    </row>
    <row r="30" spans="1:13">
      <c r="A30" s="126">
        <v>3121</v>
      </c>
      <c r="B30" s="126" t="s">
        <v>88</v>
      </c>
      <c r="C30" s="110">
        <f>SUMIFS('[3]Operativni plan 26-28'!G:G,'[3]Operativni plan 26-28'!$E:$E,$A30,'[3]Operativni plan 26-28'!$F:$F,$A$26&amp;"-11")</f>
        <v>26700</v>
      </c>
      <c r="D30" s="110">
        <f>SUMIFS('[3]Operativni plan 26-28'!H:H,'[3]Operativni plan 26-28'!$E:$E,$A30,'[3]Operativni plan 26-28'!$F:$F,$A$26&amp;"-11")</f>
        <v>24000</v>
      </c>
      <c r="E30" s="110">
        <f>SUMIFS('[3]Operativni plan 26-28'!I:I,'[3]Operativni plan 26-28'!$E:$E,$A30,'[3]Operativni plan 26-28'!$F:$F,$A$26&amp;"-11")</f>
        <v>28000</v>
      </c>
      <c r="I30" s="101"/>
      <c r="J30" s="101"/>
      <c r="K30" s="101"/>
    </row>
    <row r="31" spans="1:13">
      <c r="A31" s="126">
        <v>3131</v>
      </c>
      <c r="B31" s="126" t="s">
        <v>146</v>
      </c>
      <c r="C31" s="110">
        <f>SUMIFS('[3]Operativni plan 26-28'!G:G,'[3]Operativni plan 26-28'!$E:$E,$A31,'[3]Operativni plan 26-28'!$F:$F,$A$26&amp;"-11")</f>
        <v>9000</v>
      </c>
      <c r="D31" s="110">
        <f>SUMIFS('[3]Operativni plan 26-28'!H:H,'[3]Operativni plan 26-28'!$E:$E,$A31,'[3]Operativni plan 26-28'!$F:$F,$A$26&amp;"-11")</f>
        <v>9000</v>
      </c>
      <c r="E31" s="110">
        <f>SUMIFS('[3]Operativni plan 26-28'!I:I,'[3]Operativni plan 26-28'!$E:$E,$A31,'[3]Operativni plan 26-28'!$F:$F,$A$26&amp;"-11")</f>
        <v>10000</v>
      </c>
      <c r="I31" s="101"/>
      <c r="J31" s="101"/>
      <c r="K31" s="101"/>
    </row>
    <row r="32" spans="1:13">
      <c r="A32" s="126">
        <v>3132</v>
      </c>
      <c r="B32" s="126" t="s">
        <v>89</v>
      </c>
      <c r="C32" s="110">
        <f>SUMIFS('[3]Operativni plan 26-28'!G:G,'[3]Operativni plan 26-28'!$E:$E,$A32,'[3]Operativni plan 26-28'!$F:$F,$A$26&amp;"-11")</f>
        <v>123000</v>
      </c>
      <c r="D32" s="110">
        <f>SUMIFS('[3]Operativni plan 26-28'!H:H,'[3]Operativni plan 26-28'!$E:$E,$A32,'[3]Operativni plan 26-28'!$F:$F,$A$26&amp;"-11")</f>
        <v>127000</v>
      </c>
      <c r="E32" s="110">
        <f>SUMIFS('[3]Operativni plan 26-28'!I:I,'[3]Operativni plan 26-28'!$E:$E,$A32,'[3]Operativni plan 26-28'!$F:$F,$A$26&amp;"-11")</f>
        <v>136000</v>
      </c>
      <c r="I32" s="101"/>
      <c r="J32" s="101"/>
      <c r="K32" s="101"/>
    </row>
    <row r="33" spans="1:11">
      <c r="A33" s="123">
        <v>32</v>
      </c>
      <c r="B33" s="127" t="s">
        <v>34</v>
      </c>
      <c r="C33" s="125">
        <f>SUM(C34:C55)</f>
        <v>211300</v>
      </c>
      <c r="D33" s="125">
        <f t="shared" ref="D33:E33" si="3">SUM(D34:D55)</f>
        <v>219000</v>
      </c>
      <c r="E33" s="125">
        <f t="shared" si="3"/>
        <v>258070</v>
      </c>
      <c r="G33" s="101"/>
      <c r="J33" s="101"/>
      <c r="K33" s="101"/>
    </row>
    <row r="34" spans="1:11">
      <c r="A34" s="126">
        <v>3211</v>
      </c>
      <c r="B34" s="126" t="s">
        <v>90</v>
      </c>
      <c r="C34" s="110">
        <f>SUMIFS('[3]Operativni plan 26-28'!G:G,'[3]Operativni plan 26-28'!$E:$E,$A34,'[3]Operativni plan 26-28'!$F:$F,$A$26&amp;"-11")</f>
        <v>4000</v>
      </c>
      <c r="D34" s="110">
        <f>SUMIFS('[3]Operativni plan 26-28'!H:H,'[3]Operativni plan 26-28'!$E:$E,$A34,'[3]Operativni plan 26-28'!$F:$F,$A$26&amp;"-11")</f>
        <v>5500</v>
      </c>
      <c r="E34" s="110">
        <f>SUMIFS('[3]Operativni plan 26-28'!I:I,'[3]Operativni plan 26-28'!$E:$E,$A34,'[3]Operativni plan 26-28'!$F:$F,$A$26&amp;"-11")</f>
        <v>6000</v>
      </c>
      <c r="J34" s="101"/>
      <c r="K34" s="101"/>
    </row>
    <row r="35" spans="1:11">
      <c r="A35" s="126">
        <v>3212</v>
      </c>
      <c r="B35" s="126" t="s">
        <v>91</v>
      </c>
      <c r="C35" s="110">
        <f>SUMIFS('[3]Operativni plan 26-28'!G:G,'[3]Operativni plan 26-28'!$E:$E,$A35,'[3]Operativni plan 26-28'!$F:$F,$A$26&amp;"-11")</f>
        <v>32000</v>
      </c>
      <c r="D35" s="110">
        <f>SUMIFS('[3]Operativni plan 26-28'!H:H,'[3]Operativni plan 26-28'!$E:$E,$A35,'[3]Operativni plan 26-28'!$F:$F,$A$26&amp;"-11")</f>
        <v>35000</v>
      </c>
      <c r="E35" s="110">
        <f>SUMIFS('[3]Operativni plan 26-28'!I:I,'[3]Operativni plan 26-28'!$E:$E,$A35,'[3]Operativni plan 26-28'!$F:$F,$A$26&amp;"-11")</f>
        <v>40000</v>
      </c>
      <c r="J35" s="101"/>
      <c r="K35" s="101"/>
    </row>
    <row r="36" spans="1:11">
      <c r="A36" s="126">
        <v>3213</v>
      </c>
      <c r="B36" s="126" t="s">
        <v>92</v>
      </c>
      <c r="C36" s="110">
        <f>SUMIFS('[3]Operativni plan 26-28'!G:G,'[3]Operativni plan 26-28'!$E:$E,$A36,'[3]Operativni plan 26-28'!$F:$F,$A$26&amp;"-11")</f>
        <v>3000</v>
      </c>
      <c r="D36" s="110">
        <f>SUMIFS('[3]Operativni plan 26-28'!H:H,'[3]Operativni plan 26-28'!$E:$E,$A36,'[3]Operativni plan 26-28'!$F:$F,$A$26&amp;"-11")</f>
        <v>3000</v>
      </c>
      <c r="E36" s="110">
        <f>SUMIFS('[3]Operativni plan 26-28'!I:I,'[3]Operativni plan 26-28'!$E:$E,$A36,'[3]Operativni plan 26-28'!$F:$F,$A$26&amp;"-11")</f>
        <v>3000</v>
      </c>
      <c r="J36" s="101"/>
      <c r="K36" s="101"/>
    </row>
    <row r="37" spans="1:11">
      <c r="A37" s="126">
        <v>3221</v>
      </c>
      <c r="B37" s="126" t="s">
        <v>93</v>
      </c>
      <c r="C37" s="110">
        <f>SUMIFS('[3]Operativni plan 26-28'!G:G,'[3]Operativni plan 26-28'!$E:$E,$A37,'[3]Operativni plan 26-28'!$F:$F,$A$26&amp;"-11")</f>
        <v>6000</v>
      </c>
      <c r="D37" s="110">
        <f>SUMIFS('[3]Operativni plan 26-28'!H:H,'[3]Operativni plan 26-28'!$E:$E,$A37,'[3]Operativni plan 26-28'!$F:$F,$A$26&amp;"-11")</f>
        <v>4000</v>
      </c>
      <c r="E37" s="110">
        <f>SUMIFS('[3]Operativni plan 26-28'!I:I,'[3]Operativni plan 26-28'!$E:$E,$A37,'[3]Operativni plan 26-28'!$F:$F,$A$26&amp;"-11")</f>
        <v>8850</v>
      </c>
      <c r="J37" s="101"/>
      <c r="K37" s="101"/>
    </row>
    <row r="38" spans="1:11">
      <c r="A38" s="126">
        <v>3222</v>
      </c>
      <c r="B38" s="126" t="s">
        <v>94</v>
      </c>
      <c r="C38" s="110">
        <f>SUMIFS('[3]Operativni plan 26-28'!G:G,'[3]Operativni plan 26-28'!$E:$E,$A38,'[3]Operativni plan 26-28'!$F:$F,$A$26&amp;"-11")</f>
        <v>2000</v>
      </c>
      <c r="D38" s="110">
        <f>SUMIFS('[3]Operativni plan 26-28'!H:H,'[3]Operativni plan 26-28'!$E:$E,$A38,'[3]Operativni plan 26-28'!$F:$F,$A$26&amp;"-11")</f>
        <v>2000</v>
      </c>
      <c r="E38" s="110">
        <f>SUMIFS('[3]Operativni plan 26-28'!I:I,'[3]Operativni plan 26-28'!$E:$E,$A38,'[3]Operativni plan 26-28'!$F:$F,$A$26&amp;"-11")</f>
        <v>2000</v>
      </c>
      <c r="J38" s="101"/>
      <c r="K38" s="101"/>
    </row>
    <row r="39" spans="1:11">
      <c r="A39" s="126">
        <v>3223</v>
      </c>
      <c r="B39" s="126" t="s">
        <v>95</v>
      </c>
      <c r="C39" s="110">
        <f>SUMIFS('[3]Operativni plan 26-28'!G:G,'[3]Operativni plan 26-28'!$E:$E,$A39,'[3]Operativni plan 26-28'!$F:$F,$A$26&amp;"-11")</f>
        <v>6400</v>
      </c>
      <c r="D39" s="110">
        <f>SUMIFS('[3]Operativni plan 26-28'!H:H,'[3]Operativni plan 26-28'!$E:$E,$A39,'[3]Operativni plan 26-28'!$F:$F,$A$26&amp;"-11")</f>
        <v>6000</v>
      </c>
      <c r="E39" s="110">
        <f>SUMIFS('[3]Operativni plan 26-28'!I:I,'[3]Operativni plan 26-28'!$E:$E,$A39,'[3]Operativni plan 26-28'!$F:$F,$A$26&amp;"-11")</f>
        <v>6000</v>
      </c>
      <c r="J39" s="101"/>
      <c r="K39" s="101"/>
    </row>
    <row r="40" spans="1:11">
      <c r="A40" s="126">
        <v>3224</v>
      </c>
      <c r="B40" s="126" t="s">
        <v>96</v>
      </c>
      <c r="C40" s="110">
        <f>SUMIFS('[3]Operativni plan 26-28'!G:G,'[3]Operativni plan 26-28'!$E:$E,$A40,'[3]Operativni plan 26-28'!$F:$F,$A$26&amp;"-11")</f>
        <v>7100</v>
      </c>
      <c r="D40" s="110">
        <f>SUMIFS('[3]Operativni plan 26-28'!H:H,'[3]Operativni plan 26-28'!$E:$E,$A40,'[3]Operativni plan 26-28'!$F:$F,$A$26&amp;"-11")</f>
        <v>6700</v>
      </c>
      <c r="E40" s="110">
        <f>SUMIFS('[3]Operativni plan 26-28'!I:I,'[3]Operativni plan 26-28'!$E:$E,$A40,'[3]Operativni plan 26-28'!$F:$F,$A$26&amp;"-11")</f>
        <v>7600</v>
      </c>
      <c r="J40" s="101"/>
      <c r="K40" s="101"/>
    </row>
    <row r="41" spans="1:11">
      <c r="A41" s="126">
        <v>3225</v>
      </c>
      <c r="B41" s="126" t="s">
        <v>97</v>
      </c>
      <c r="C41" s="110">
        <f>SUMIFS('[3]Operativni plan 26-28'!G:G,'[3]Operativni plan 26-28'!$E:$E,$A41,'[3]Operativni plan 26-28'!$F:$F,$A$26&amp;"-11")</f>
        <v>5000</v>
      </c>
      <c r="D41" s="110">
        <f>SUMIFS('[3]Operativni plan 26-28'!H:H,'[3]Operativni plan 26-28'!$E:$E,$A41,'[3]Operativni plan 26-28'!$F:$F,$A$26&amp;"-11")</f>
        <v>4300</v>
      </c>
      <c r="E41" s="110">
        <f>SUMIFS('[3]Operativni plan 26-28'!I:I,'[3]Operativni plan 26-28'!$E:$E,$A41,'[3]Operativni plan 26-28'!$F:$F,$A$26&amp;"-11")</f>
        <v>5000</v>
      </c>
      <c r="J41" s="101"/>
      <c r="K41" s="101"/>
    </row>
    <row r="42" spans="1:11">
      <c r="A42" s="126">
        <v>3227</v>
      </c>
      <c r="B42" s="126" t="s">
        <v>98</v>
      </c>
      <c r="C42" s="110">
        <f>SUMIFS('[3]Operativni plan 26-28'!G:G,'[3]Operativni plan 26-28'!$E:$E,$A42,'[3]Operativni plan 26-28'!$F:$F,$A$26&amp;"-11")</f>
        <v>0</v>
      </c>
      <c r="D42" s="110">
        <f>SUMIFS('[3]Operativni plan 26-28'!H:H,'[3]Operativni plan 26-28'!$E:$E,$A42,'[3]Operativni plan 26-28'!$F:$F,$A$26&amp;"-11")</f>
        <v>0</v>
      </c>
      <c r="E42" s="110">
        <f>SUMIFS('[3]Operativni plan 26-28'!I:I,'[3]Operativni plan 26-28'!$E:$E,$A42,'[3]Operativni plan 26-28'!$F:$F,$A$26&amp;"-11")</f>
        <v>0</v>
      </c>
      <c r="J42" s="101"/>
      <c r="K42" s="101"/>
    </row>
    <row r="43" spans="1:11">
      <c r="A43" s="126">
        <v>3231</v>
      </c>
      <c r="B43" s="126" t="s">
        <v>147</v>
      </c>
      <c r="C43" s="110">
        <f>SUMIFS('[3]Operativni plan 26-28'!G:G,'[3]Operativni plan 26-28'!$E:$E,$A43,'[3]Operativni plan 26-28'!$F:$F,$A$26&amp;"-11")</f>
        <v>5100</v>
      </c>
      <c r="D43" s="110">
        <f>SUMIFS('[3]Operativni plan 26-28'!H:H,'[3]Operativni plan 26-28'!$E:$E,$A43,'[3]Operativni plan 26-28'!$F:$F,$A$26&amp;"-11")</f>
        <v>6100</v>
      </c>
      <c r="E43" s="110">
        <f>SUMIFS('[3]Operativni plan 26-28'!I:I,'[3]Operativni plan 26-28'!$E:$E,$A43,'[3]Operativni plan 26-28'!$F:$F,$A$26&amp;"-11")</f>
        <v>8100</v>
      </c>
      <c r="J43" s="101"/>
      <c r="K43" s="101"/>
    </row>
    <row r="44" spans="1:11">
      <c r="A44" s="126">
        <v>3232</v>
      </c>
      <c r="B44" s="126" t="s">
        <v>99</v>
      </c>
      <c r="C44" s="110">
        <f>SUMIFS('[3]Operativni plan 26-28'!G:G,'[3]Operativni plan 26-28'!$E:$E,$A44,'[3]Operativni plan 26-28'!$F:$F,$A$26&amp;"-11")</f>
        <v>94000</v>
      </c>
      <c r="D44" s="110">
        <f>SUMIFS('[3]Operativni plan 26-28'!H:H,'[3]Operativni plan 26-28'!$E:$E,$A44,'[3]Operativni plan 26-28'!$F:$F,$A$26&amp;"-11")</f>
        <v>99000</v>
      </c>
      <c r="E44" s="110">
        <f>SUMIFS('[3]Operativni plan 26-28'!I:I,'[3]Operativni plan 26-28'!$E:$E,$A44,'[3]Operativni plan 26-28'!$F:$F,$A$26&amp;"-11")</f>
        <v>119000</v>
      </c>
      <c r="J44" s="101"/>
      <c r="K44" s="101"/>
    </row>
    <row r="45" spans="1:11">
      <c r="A45" s="126">
        <v>3233</v>
      </c>
      <c r="B45" s="126" t="s">
        <v>100</v>
      </c>
      <c r="C45" s="110">
        <f>SUMIFS('[3]Operativni plan 26-28'!G:G,'[3]Operativni plan 26-28'!$E:$E,$A45,'[3]Operativni plan 26-28'!$F:$F,$A$26&amp;"-11")</f>
        <v>400</v>
      </c>
      <c r="D45" s="110">
        <f>SUMIFS('[3]Operativni plan 26-28'!H:H,'[3]Operativni plan 26-28'!$E:$E,$A45,'[3]Operativni plan 26-28'!$F:$F,$A$26&amp;"-11")</f>
        <v>400</v>
      </c>
      <c r="E45" s="110">
        <f>SUMIFS('[3]Operativni plan 26-28'!I:I,'[3]Operativni plan 26-28'!$E:$E,$A45,'[3]Operativni plan 26-28'!$F:$F,$A$26&amp;"-11")</f>
        <v>400</v>
      </c>
      <c r="J45" s="101"/>
      <c r="K45" s="101"/>
    </row>
    <row r="46" spans="1:11">
      <c r="A46" s="126">
        <v>3234</v>
      </c>
      <c r="B46" s="126" t="s">
        <v>101</v>
      </c>
      <c r="C46" s="110">
        <f>SUMIFS('[3]Operativni plan 26-28'!G:G,'[3]Operativni plan 26-28'!$E:$E,$A46,'[3]Operativni plan 26-28'!$F:$F,$A$26&amp;"-11")</f>
        <v>8300</v>
      </c>
      <c r="D46" s="110">
        <f>SUMIFS('[3]Operativni plan 26-28'!H:H,'[3]Operativni plan 26-28'!$E:$E,$A46,'[3]Operativni plan 26-28'!$F:$F,$A$26&amp;"-11")</f>
        <v>8300</v>
      </c>
      <c r="E46" s="110">
        <f>SUMIFS('[3]Operativni plan 26-28'!I:I,'[3]Operativni plan 26-28'!$E:$E,$A46,'[3]Operativni plan 26-28'!$F:$F,$A$26&amp;"-11")</f>
        <v>11300</v>
      </c>
      <c r="J46" s="101"/>
      <c r="K46" s="101"/>
    </row>
    <row r="47" spans="1:11">
      <c r="A47" s="126">
        <v>3235</v>
      </c>
      <c r="B47" s="126" t="s">
        <v>102</v>
      </c>
      <c r="C47" s="110">
        <f>SUMIFS('[3]Operativni plan 26-28'!G:G,'[3]Operativni plan 26-28'!$E:$E,$A47,'[3]Operativni plan 26-28'!$F:$F,$A$26&amp;"-11")</f>
        <v>4000</v>
      </c>
      <c r="D47" s="110">
        <f>SUMIFS('[3]Operativni plan 26-28'!H:H,'[3]Operativni plan 26-28'!$E:$E,$A47,'[3]Operativni plan 26-28'!$F:$F,$A$26&amp;"-11")</f>
        <v>3500</v>
      </c>
      <c r="E47" s="110">
        <f>SUMIFS('[3]Operativni plan 26-28'!I:I,'[3]Operativni plan 26-28'!$E:$E,$A47,'[3]Operativni plan 26-28'!$F:$F,$A$26&amp;"-11")</f>
        <v>3500</v>
      </c>
      <c r="J47" s="101"/>
      <c r="K47" s="101"/>
    </row>
    <row r="48" spans="1:11">
      <c r="A48" s="126">
        <v>3236</v>
      </c>
      <c r="B48" s="126" t="s">
        <v>103</v>
      </c>
      <c r="C48" s="110">
        <f>SUMIFS('[3]Operativni plan 26-28'!G:G,'[3]Operativni plan 26-28'!$E:$E,$A48,'[3]Operativni plan 26-28'!$F:$F,$A$26&amp;"-11")</f>
        <v>2100</v>
      </c>
      <c r="D48" s="110">
        <f>SUMIFS('[3]Operativni plan 26-28'!H:H,'[3]Operativni plan 26-28'!$E:$E,$A48,'[3]Operativni plan 26-28'!$F:$F,$A$26&amp;"-11")</f>
        <v>2500</v>
      </c>
      <c r="E48" s="110">
        <f>SUMIFS('[3]Operativni plan 26-28'!I:I,'[3]Operativni plan 26-28'!$E:$E,$A48,'[3]Operativni plan 26-28'!$F:$F,$A$26&amp;"-11")</f>
        <v>3320</v>
      </c>
      <c r="J48" s="101"/>
      <c r="K48" s="101"/>
    </row>
    <row r="49" spans="1:11">
      <c r="A49" s="126">
        <v>3237</v>
      </c>
      <c r="B49" s="126" t="s">
        <v>104</v>
      </c>
      <c r="C49" s="110">
        <f>SUMIFS('[3]Operativni plan 26-28'!G:G,'[3]Operativni plan 26-28'!$E:$E,$A49,'[3]Operativni plan 26-28'!$F:$F,$A$26&amp;"-11")</f>
        <v>14400</v>
      </c>
      <c r="D49" s="110">
        <f>SUMIFS('[3]Operativni plan 26-28'!H:H,'[3]Operativni plan 26-28'!$E:$E,$A49,'[3]Operativni plan 26-28'!$F:$F,$A$26&amp;"-11")</f>
        <v>14200</v>
      </c>
      <c r="E49" s="110">
        <f>SUMIFS('[3]Operativni plan 26-28'!I:I,'[3]Operativni plan 26-28'!$E:$E,$A49,'[3]Operativni plan 26-28'!$F:$F,$A$26&amp;"-11")</f>
        <v>15500</v>
      </c>
      <c r="J49" s="101"/>
      <c r="K49" s="101"/>
    </row>
    <row r="50" spans="1:11">
      <c r="A50" s="126">
        <v>3238</v>
      </c>
      <c r="B50" s="126" t="s">
        <v>105</v>
      </c>
      <c r="C50" s="110">
        <f>SUMIFS('[3]Operativni plan 26-28'!G:G,'[3]Operativni plan 26-28'!$E:$E,$A50,'[3]Operativni plan 26-28'!$F:$F,$A$26&amp;"-11")</f>
        <v>3000</v>
      </c>
      <c r="D50" s="110">
        <f>SUMIFS('[3]Operativni plan 26-28'!H:H,'[3]Operativni plan 26-28'!$E:$E,$A50,'[3]Operativni plan 26-28'!$F:$F,$A$26&amp;"-11")</f>
        <v>3000</v>
      </c>
      <c r="E50" s="110">
        <f>SUMIFS('[3]Operativni plan 26-28'!I:I,'[3]Operativni plan 26-28'!$E:$E,$A50,'[3]Operativni plan 26-28'!$F:$F,$A$26&amp;"-11")</f>
        <v>2500</v>
      </c>
      <c r="J50" s="101"/>
      <c r="K50" s="101"/>
    </row>
    <row r="51" spans="1:11">
      <c r="A51" s="126">
        <v>3239</v>
      </c>
      <c r="B51" s="126" t="s">
        <v>106</v>
      </c>
      <c r="C51" s="110">
        <f>SUMIFS('[3]Operativni plan 26-28'!G:G,'[3]Operativni plan 26-28'!$E:$E,$A51,'[3]Operativni plan 26-28'!$F:$F,$A$26&amp;"-11")</f>
        <v>6500</v>
      </c>
      <c r="D51" s="110">
        <f>SUMIFS('[3]Operativni plan 26-28'!H:H,'[3]Operativni plan 26-28'!$E:$E,$A51,'[3]Operativni plan 26-28'!$F:$F,$A$26&amp;"-11")</f>
        <v>7000</v>
      </c>
      <c r="E51" s="110">
        <f>SUMIFS('[3]Operativni plan 26-28'!I:I,'[3]Operativni plan 26-28'!$E:$E,$A51,'[3]Operativni plan 26-28'!$F:$F,$A$26&amp;"-11")</f>
        <v>7000</v>
      </c>
      <c r="J51" s="101"/>
      <c r="K51" s="101"/>
    </row>
    <row r="52" spans="1:11">
      <c r="A52" s="126">
        <v>3292</v>
      </c>
      <c r="B52" s="126" t="s">
        <v>107</v>
      </c>
      <c r="C52" s="110">
        <f>SUMIFS('[3]Operativni plan 26-28'!G:G,'[3]Operativni plan 26-28'!$E:$E,$A52,'[3]Operativni plan 26-28'!$F:$F,$A$26&amp;"-11")</f>
        <v>3000</v>
      </c>
      <c r="D52" s="110">
        <f>SUMIFS('[3]Operativni plan 26-28'!H:H,'[3]Operativni plan 26-28'!$E:$E,$A52,'[3]Operativni plan 26-28'!$F:$F,$A$26&amp;"-11")</f>
        <v>3000</v>
      </c>
      <c r="E52" s="110">
        <f>SUMIFS('[3]Operativni plan 26-28'!I:I,'[3]Operativni plan 26-28'!$E:$E,$A52,'[3]Operativni plan 26-28'!$F:$F,$A$26&amp;"-11")</f>
        <v>3000</v>
      </c>
      <c r="J52" s="101"/>
      <c r="K52" s="101"/>
    </row>
    <row r="53" spans="1:11">
      <c r="A53" s="126">
        <v>3293</v>
      </c>
      <c r="B53" s="126" t="s">
        <v>117</v>
      </c>
      <c r="C53" s="110">
        <f>SUMIFS('[3]Operativni plan 26-28'!G:G,'[3]Operativni plan 26-28'!$E:$E,$A53,'[3]Operativni plan 26-28'!$F:$F,$A$26&amp;"-11")</f>
        <v>1000</v>
      </c>
      <c r="D53" s="110">
        <f>SUMIFS('[3]Operativni plan 26-28'!H:H,'[3]Operativni plan 26-28'!$E:$E,$A53,'[3]Operativni plan 26-28'!$F:$F,$A$26&amp;"-11")</f>
        <v>1000</v>
      </c>
      <c r="E53" s="110">
        <f>SUMIFS('[3]Operativni plan 26-28'!I:I,'[3]Operativni plan 26-28'!$E:$E,$A53,'[3]Operativni plan 26-28'!$F:$F,$A$26&amp;"-11")</f>
        <v>1000</v>
      </c>
      <c r="J53" s="101"/>
      <c r="K53" s="101"/>
    </row>
    <row r="54" spans="1:11">
      <c r="A54" s="126">
        <v>3295</v>
      </c>
      <c r="B54" s="126" t="s">
        <v>112</v>
      </c>
      <c r="C54" s="110">
        <f>SUMIFS('[3]Operativni plan 26-28'!G:G,'[3]Operativni plan 26-28'!$E:$E,$A54,'[3]Operativni plan 26-28'!$F:$F,$A$26&amp;"-11")</f>
        <v>3000</v>
      </c>
      <c r="D54" s="110">
        <f>SUMIFS('[3]Operativni plan 26-28'!H:H,'[3]Operativni plan 26-28'!$E:$E,$A54,'[3]Operativni plan 26-28'!$F:$F,$A$26&amp;"-11")</f>
        <v>3500</v>
      </c>
      <c r="E54" s="110">
        <f>SUMIFS('[3]Operativni plan 26-28'!I:I,'[3]Operativni plan 26-28'!$E:$E,$A54,'[3]Operativni plan 26-28'!$F:$F,$A$26&amp;"-11")</f>
        <v>4000</v>
      </c>
      <c r="J54" s="101"/>
      <c r="K54" s="101"/>
    </row>
    <row r="55" spans="1:11">
      <c r="A55" s="126">
        <v>3299</v>
      </c>
      <c r="B55" s="126" t="s">
        <v>129</v>
      </c>
      <c r="C55" s="110">
        <f>SUMIFS('[3]Operativni plan 26-28'!G:G,'[3]Operativni plan 26-28'!$E:$E,$A55,'[3]Operativni plan 26-28'!$F:$F,$A$26&amp;"-11")</f>
        <v>1000</v>
      </c>
      <c r="D55" s="110">
        <f>SUMIFS('[3]Operativni plan 26-28'!H:H,'[3]Operativni plan 26-28'!$E:$E,$A55,'[3]Operativni plan 26-28'!$F:$F,$A$26&amp;"-11")</f>
        <v>1000</v>
      </c>
      <c r="E55" s="110">
        <f>SUMIFS('[3]Operativni plan 26-28'!I:I,'[3]Operativni plan 26-28'!$E:$E,$A55,'[3]Operativni plan 26-28'!$F:$F,$A$26&amp;"-11")</f>
        <v>1000</v>
      </c>
      <c r="J55" s="101"/>
      <c r="K55" s="101"/>
    </row>
    <row r="56" spans="1:11">
      <c r="A56" s="123">
        <v>41</v>
      </c>
      <c r="B56" s="127" t="s">
        <v>39</v>
      </c>
      <c r="C56" s="192">
        <f>SUM(C57)</f>
        <v>2000</v>
      </c>
      <c r="D56" s="192">
        <f>SUM(D57:D57)</f>
        <v>2000</v>
      </c>
      <c r="E56" s="125">
        <f>SUM(E57:E57)</f>
        <v>2000</v>
      </c>
      <c r="G56" s="147"/>
      <c r="H56" s="147"/>
      <c r="J56" s="101"/>
      <c r="K56" s="101"/>
    </row>
    <row r="57" spans="1:11">
      <c r="A57" s="126">
        <v>4123</v>
      </c>
      <c r="B57" s="126" t="s">
        <v>108</v>
      </c>
      <c r="C57" s="110">
        <f>SUMIFS('[3]Operativni plan 26-28'!G:G,'[3]Operativni plan 26-28'!$E:$E,$A57,'[3]Operativni plan 26-28'!$F:$F,$A$26&amp;"-11")</f>
        <v>2000</v>
      </c>
      <c r="D57" s="110">
        <f>SUMIFS('[3]Operativni plan 26-28'!H:H,'[3]Operativni plan 26-28'!$E:$E,$A57,'[3]Operativni plan 26-28'!$F:$F,$A$26&amp;"-11")</f>
        <v>2000</v>
      </c>
      <c r="E57" s="110">
        <f>SUMIFS('[3]Operativni plan 26-28'!I:I,'[3]Operativni plan 26-28'!$E:$E,$A57,'[3]Operativni plan 26-28'!$F:$F,$A$26&amp;"-11")</f>
        <v>2000</v>
      </c>
      <c r="J57" s="101"/>
      <c r="K57" s="101"/>
    </row>
    <row r="58" spans="1:11">
      <c r="A58" s="123">
        <v>42</v>
      </c>
      <c r="B58" s="127" t="s">
        <v>41</v>
      </c>
      <c r="C58" s="125">
        <f>SUM(C59:C62)</f>
        <v>45000</v>
      </c>
      <c r="D58" s="125">
        <f>SUM(D59:D62)</f>
        <v>35000</v>
      </c>
      <c r="E58" s="125">
        <f>SUM(E59:E61)</f>
        <v>45000</v>
      </c>
      <c r="J58" s="101"/>
      <c r="K58" s="101"/>
    </row>
    <row r="59" spans="1:11">
      <c r="A59" s="126">
        <v>4221</v>
      </c>
      <c r="B59" s="126" t="s">
        <v>113</v>
      </c>
      <c r="C59" s="110">
        <f>SUMIFS('[3]Operativni plan 26-28'!G:G,'[3]Operativni plan 26-28'!$E:$E,$A59,'[3]Operativni plan 26-28'!$F:$F,$A$26&amp;"-11")</f>
        <v>20000</v>
      </c>
      <c r="D59" s="110">
        <f>SUMIFS('[3]Operativni plan 26-28'!H:H,'[3]Operativni plan 26-28'!$E:$E,$A59,'[3]Operativni plan 26-28'!$F:$F,$A$26&amp;"-11")</f>
        <v>10000</v>
      </c>
      <c r="E59" s="110">
        <f>SUMIFS('[3]Operativni plan 26-28'!I:I,'[3]Operativni plan 26-28'!$E:$E,$A59,'[3]Operativni plan 26-28'!$F:$F,$A$26&amp;"-11")</f>
        <v>20000</v>
      </c>
      <c r="J59" s="101"/>
      <c r="K59" s="101"/>
    </row>
    <row r="60" spans="1:11">
      <c r="A60" s="126">
        <v>4223</v>
      </c>
      <c r="B60" s="126" t="s">
        <v>121</v>
      </c>
      <c r="C60" s="110">
        <f>SUMIFS('[3]Operativni plan 26-28'!G:G,'[3]Operativni plan 26-28'!$E:$E,$A60,'[3]Operativni plan 26-28'!$F:$F,$A$26&amp;"-11")</f>
        <v>15000</v>
      </c>
      <c r="D60" s="110">
        <f>SUMIFS('[3]Operativni plan 26-28'!H:H,'[3]Operativni plan 26-28'!$E:$E,$A60,'[3]Operativni plan 26-28'!$F:$F,$A$26&amp;"-11")</f>
        <v>15000</v>
      </c>
      <c r="E60" s="110">
        <f>SUMIFS('[3]Operativni plan 26-28'!I:I,'[3]Operativni plan 26-28'!$E:$E,$A60,'[3]Operativni plan 26-28'!$F:$F,$A$26&amp;"-11")</f>
        <v>15000</v>
      </c>
      <c r="J60" s="101"/>
      <c r="K60" s="101"/>
    </row>
    <row r="61" spans="1:11">
      <c r="A61" s="126">
        <v>4227</v>
      </c>
      <c r="B61" s="126" t="s">
        <v>130</v>
      </c>
      <c r="C61" s="110">
        <f>SUMIFS('[3]Operativni plan 26-28'!G:G,'[3]Operativni plan 26-28'!$E:$E,$A61,'[3]Operativni plan 26-28'!$F:$F,$A$26&amp;"-11")</f>
        <v>10000</v>
      </c>
      <c r="D61" s="110">
        <f>SUMIFS('[3]Operativni plan 26-28'!H:H,'[3]Operativni plan 26-28'!$E:$E,$A61,'[3]Operativni plan 26-28'!$F:$F,$A$26&amp;"-11")</f>
        <v>10000</v>
      </c>
      <c r="E61" s="110">
        <f>SUMIFS('[3]Operativni plan 26-28'!I:I,'[3]Operativni plan 26-28'!$E:$E,$A61,'[3]Operativni plan 26-28'!$F:$F,$A$26&amp;"-11")</f>
        <v>10000</v>
      </c>
      <c r="J61" s="101"/>
      <c r="K61" s="101"/>
    </row>
    <row r="62" spans="1:11">
      <c r="A62" s="126">
        <v>4231</v>
      </c>
      <c r="B62" s="126" t="s">
        <v>148</v>
      </c>
      <c r="C62" s="110">
        <f>SUMIFS('[3]Operativni plan 26-28'!G:G,'[3]Operativni plan 26-28'!$E:$E,$A62,'[3]Operativni plan 26-28'!$F:$F,$A$26&amp;"-11")</f>
        <v>0</v>
      </c>
      <c r="D62" s="110">
        <f>SUMIFS('[3]Operativni plan 26-28'!H:H,'[3]Operativni plan 26-28'!$E:$E,$A62,'[3]Operativni plan 26-28'!$F:$F,$A$26&amp;"-11")</f>
        <v>0</v>
      </c>
      <c r="E62" s="110">
        <f>SUMIFS('[3]Operativni plan 26-28'!I:I,'[3]Operativni plan 26-28'!$E:$E,$A62,'[3]Operativni plan 26-28'!$F:$F,$A$26&amp;"-11")</f>
        <v>0</v>
      </c>
      <c r="J62" s="101"/>
      <c r="K62" s="101"/>
    </row>
    <row r="63" spans="1:11">
      <c r="A63" s="123">
        <v>45</v>
      </c>
      <c r="B63" s="127" t="s">
        <v>131</v>
      </c>
      <c r="C63" s="125">
        <f>SUM(C64:C64)</f>
        <v>40000</v>
      </c>
      <c r="D63" s="125">
        <f>SUM(D64:D64)</f>
        <v>0</v>
      </c>
      <c r="E63" s="125">
        <f>SUM(E64:E64)</f>
        <v>0</v>
      </c>
      <c r="G63" s="147"/>
      <c r="H63" s="147"/>
      <c r="J63" s="101"/>
      <c r="K63" s="101"/>
    </row>
    <row r="64" spans="1:11">
      <c r="A64" s="126">
        <v>4511</v>
      </c>
      <c r="B64" s="126" t="s">
        <v>109</v>
      </c>
      <c r="C64" s="110">
        <f>SUMIFS('[3]Operativni plan 26-28'!G:G,'[3]Operativni plan 26-28'!$E:$E,$A64,'[3]Operativni plan 26-28'!$F:$F,$A$26&amp;"-11")</f>
        <v>40000</v>
      </c>
      <c r="D64" s="110">
        <f>SUMIFS('[3]Operativni plan 26-28'!H:H,'[3]Operativni plan 26-28'!$E:$E,$A64,'[3]Operativni plan 26-28'!$F:$F,$A$26&amp;"-11")</f>
        <v>0</v>
      </c>
      <c r="E64" s="110">
        <f>SUMIFS('[3]Operativni plan 26-28'!I:I,'[3]Operativni plan 26-28'!$E:$E,$A64,'[3]Operativni plan 26-28'!$F:$F,$A$26&amp;"-11")</f>
        <v>0</v>
      </c>
    </row>
    <row r="65" spans="1:13" ht="17.25" thickBot="1">
      <c r="A65" s="116"/>
      <c r="B65" s="116"/>
      <c r="C65" s="114"/>
      <c r="D65" s="114"/>
      <c r="E65" s="114"/>
    </row>
    <row r="66" spans="1:13" ht="17.25" thickBot="1">
      <c r="A66" s="179" t="s">
        <v>110</v>
      </c>
      <c r="B66" s="180"/>
      <c r="C66" s="128">
        <f>C26</f>
        <v>1220000</v>
      </c>
      <c r="D66" s="128">
        <f>D26</f>
        <v>1201000</v>
      </c>
      <c r="E66" s="128">
        <f>E26</f>
        <v>1315270</v>
      </c>
    </row>
    <row r="67" spans="1:13">
      <c r="A67" s="116"/>
      <c r="B67" s="116"/>
      <c r="C67" s="114"/>
      <c r="D67" s="114"/>
      <c r="E67" s="114"/>
      <c r="G67" s="101"/>
      <c r="J67" s="101"/>
      <c r="K67" s="101"/>
    </row>
    <row r="68" spans="1:13">
      <c r="A68" s="185" t="s">
        <v>111</v>
      </c>
      <c r="B68" s="185"/>
      <c r="C68" s="119"/>
      <c r="D68" s="119"/>
      <c r="E68" s="119"/>
    </row>
    <row r="69" spans="1:13">
      <c r="A69" s="120" t="s">
        <v>84</v>
      </c>
      <c r="B69" s="121" t="s">
        <v>85</v>
      </c>
      <c r="C69" s="148">
        <f>C70+C74+C89</f>
        <v>135200</v>
      </c>
      <c r="D69" s="148">
        <f t="shared" ref="D69:E69" si="4">D70+D74+D89</f>
        <v>87900</v>
      </c>
      <c r="E69" s="148">
        <f t="shared" si="4"/>
        <v>78550</v>
      </c>
      <c r="G69" s="101"/>
    </row>
    <row r="70" spans="1:13">
      <c r="A70" s="123">
        <v>31</v>
      </c>
      <c r="B70" s="124" t="s">
        <v>32</v>
      </c>
      <c r="C70" s="125">
        <f t="shared" ref="C70" si="5">SUM(C71:C73)</f>
        <v>7500</v>
      </c>
      <c r="D70" s="125">
        <f t="shared" ref="D70:E70" si="6">SUM(D71:D73)</f>
        <v>7500</v>
      </c>
      <c r="E70" s="125">
        <f t="shared" si="6"/>
        <v>7500</v>
      </c>
      <c r="I70" s="101"/>
      <c r="J70" s="101"/>
      <c r="K70" s="101"/>
    </row>
    <row r="71" spans="1:13">
      <c r="A71" s="126">
        <v>3113</v>
      </c>
      <c r="B71" s="126" t="s">
        <v>87</v>
      </c>
      <c r="C71" s="110">
        <f>SUMIFS('[3]Operativni plan 26-28'!G:G,'[3]Operativni plan 26-28'!$E:$E,$A71,'[3]Operativni plan 26-28'!$F:$F,$A$69&amp;"-31*")</f>
        <v>6000</v>
      </c>
      <c r="D71" s="110">
        <f>SUMIFS('[3]Operativni plan 26-28'!H:H,'[3]Operativni plan 26-28'!$E:$E,$A71,'[3]Operativni plan 26-28'!$F:$F,$A$69&amp;"-31*")</f>
        <v>6000</v>
      </c>
      <c r="E71" s="110">
        <f>SUMIFS('[3]Operativni plan 26-28'!I:I,'[3]Operativni plan 26-28'!$E:$E,$A71,'[3]Operativni plan 26-28'!$F:$F,$A$69&amp;"-31*")</f>
        <v>6000</v>
      </c>
      <c r="I71" s="101"/>
      <c r="J71" s="101"/>
      <c r="K71" s="101"/>
      <c r="L71" s="101"/>
      <c r="M71" s="101"/>
    </row>
    <row r="72" spans="1:13">
      <c r="A72" s="126">
        <v>3131</v>
      </c>
      <c r="B72" s="126" t="s">
        <v>146</v>
      </c>
      <c r="C72" s="110">
        <f>SUMIFS('[3]Operativni plan 26-28'!G:G,'[3]Operativni plan 26-28'!$E:$E,$A72,'[3]Operativni plan 26-28'!$F:$F,$A$69&amp;"-31*")</f>
        <v>500</v>
      </c>
      <c r="D72" s="110">
        <f>SUMIFS('[3]Operativni plan 26-28'!H:H,'[3]Operativni plan 26-28'!$E:$E,$A72,'[3]Operativni plan 26-28'!$F:$F,$A$69&amp;"-31*")</f>
        <v>500</v>
      </c>
      <c r="E72" s="110">
        <f>SUMIFS('[3]Operativni plan 26-28'!I:I,'[3]Operativni plan 26-28'!$E:$E,$A72,'[3]Operativni plan 26-28'!$F:$F,$A$69&amp;"-31*")</f>
        <v>500</v>
      </c>
      <c r="I72" s="101"/>
      <c r="J72" s="101"/>
      <c r="K72" s="101"/>
      <c r="L72" s="101"/>
      <c r="M72" s="101"/>
    </row>
    <row r="73" spans="1:13">
      <c r="A73" s="126">
        <v>3132</v>
      </c>
      <c r="B73" s="126" t="s">
        <v>89</v>
      </c>
      <c r="C73" s="110">
        <f>SUMIFS('[3]Operativni plan 26-28'!G:G,'[3]Operativni plan 26-28'!$E:$E,$A73,'[3]Operativni plan 26-28'!$F:$F,$A$69&amp;"-31*")</f>
        <v>1000</v>
      </c>
      <c r="D73" s="110">
        <f>SUMIFS('[3]Operativni plan 26-28'!H:H,'[3]Operativni plan 26-28'!$E:$E,$A73,'[3]Operativni plan 26-28'!$F:$F,$A$69&amp;"-31*")</f>
        <v>1000</v>
      </c>
      <c r="E73" s="110">
        <f>SUMIFS('[3]Operativni plan 26-28'!I:I,'[3]Operativni plan 26-28'!$E:$E,$A73,'[3]Operativni plan 26-28'!$F:$F,$A$69&amp;"-31*")</f>
        <v>1000</v>
      </c>
      <c r="F73" s="110"/>
      <c r="I73" s="101"/>
      <c r="J73" s="101"/>
      <c r="K73" s="101"/>
    </row>
    <row r="74" spans="1:13">
      <c r="A74" s="123">
        <v>32</v>
      </c>
      <c r="B74" s="127" t="s">
        <v>34</v>
      </c>
      <c r="C74" s="125">
        <f>SUM(C75:C88)</f>
        <v>74550</v>
      </c>
      <c r="D74" s="125">
        <f t="shared" ref="D74:E74" si="7">SUM(D75:D88)</f>
        <v>63750</v>
      </c>
      <c r="E74" s="125">
        <f t="shared" si="7"/>
        <v>54400</v>
      </c>
    </row>
    <row r="75" spans="1:13">
      <c r="A75" s="126">
        <v>3211</v>
      </c>
      <c r="B75" s="126" t="s">
        <v>90</v>
      </c>
      <c r="C75" s="110">
        <f>SUMIFS('[3]Operativni plan 26-28'!G:G,'[3]Operativni plan 26-28'!$E:$E,$A75,'[3]Operativni plan 26-28'!$F:$F,$A$69&amp;"-31*")</f>
        <v>3600</v>
      </c>
      <c r="D75" s="110">
        <f>SUMIFS('[3]Operativni plan 26-28'!H:H,'[3]Operativni plan 26-28'!$E:$E,$A75,'[3]Operativni plan 26-28'!$F:$F,$A$69&amp;"-31*")</f>
        <v>3600</v>
      </c>
      <c r="E75" s="110">
        <f>SUMIFS('[3]Operativni plan 26-28'!I:I,'[3]Operativni plan 26-28'!$E:$E,$A75,'[3]Operativni plan 26-28'!$F:$F,$A$69&amp;"-31*")</f>
        <v>3650</v>
      </c>
    </row>
    <row r="76" spans="1:13">
      <c r="A76" s="126">
        <v>3213</v>
      </c>
      <c r="B76" s="126" t="s">
        <v>92</v>
      </c>
      <c r="C76" s="110">
        <f>SUMIFS('[3]Operativni plan 26-28'!G:G,'[3]Operativni plan 26-28'!$E:$E,$A76,'[3]Operativni plan 26-28'!$F:$F,$A$69&amp;"-31*")</f>
        <v>1000</v>
      </c>
      <c r="D76" s="110">
        <f>SUMIFS('[3]Operativni plan 26-28'!H:H,'[3]Operativni plan 26-28'!$E:$E,$A76,'[3]Operativni plan 26-28'!$F:$F,$A$69&amp;"-31*")</f>
        <v>800</v>
      </c>
      <c r="E76" s="110">
        <f>SUMIFS('[3]Operativni plan 26-28'!I:I,'[3]Operativni plan 26-28'!$E:$E,$A76,'[3]Operativni plan 26-28'!$F:$F,$A$69&amp;"-31*")</f>
        <v>1000</v>
      </c>
    </row>
    <row r="77" spans="1:13">
      <c r="A77" s="126">
        <v>3221</v>
      </c>
      <c r="B77" s="126" t="s">
        <v>93</v>
      </c>
      <c r="C77" s="110">
        <f>SUMIFS('[3]Operativni plan 26-28'!G:G,'[3]Operativni plan 26-28'!$E:$E,$A77,'[3]Operativni plan 26-28'!$F:$F,$A$69&amp;"-31*")</f>
        <v>3700</v>
      </c>
      <c r="D77" s="110">
        <f>SUMIFS('[3]Operativni plan 26-28'!H:H,'[3]Operativni plan 26-28'!$E:$E,$A77,'[3]Operativni plan 26-28'!$F:$F,$A$69&amp;"-31*")</f>
        <v>3700</v>
      </c>
      <c r="E77" s="110">
        <f>SUMIFS('[3]Operativni plan 26-28'!I:I,'[3]Operativni plan 26-28'!$E:$E,$A77,'[3]Operativni plan 26-28'!$F:$F,$A$69&amp;"-31*")</f>
        <v>3700</v>
      </c>
    </row>
    <row r="78" spans="1:13">
      <c r="A78" s="126">
        <v>3222</v>
      </c>
      <c r="B78" s="126" t="s">
        <v>94</v>
      </c>
      <c r="C78" s="110">
        <f>SUMIFS('[3]Operativni plan 26-28'!G:G,'[3]Operativni plan 26-28'!$E:$E,$A78,'[3]Operativni plan 26-28'!$F:$F,$A$69&amp;"-31*")</f>
        <v>6600</v>
      </c>
      <c r="D78" s="110">
        <f>SUMIFS('[3]Operativni plan 26-28'!H:H,'[3]Operativni plan 26-28'!$E:$E,$A78,'[3]Operativni plan 26-28'!$F:$F,$A$69&amp;"-31*")</f>
        <v>3600</v>
      </c>
      <c r="E78" s="110">
        <f>SUMIFS('[3]Operativni plan 26-28'!I:I,'[3]Operativni plan 26-28'!$E:$E,$A78,'[3]Operativni plan 26-28'!$F:$F,$A$69&amp;"-31*")</f>
        <v>4000</v>
      </c>
    </row>
    <row r="79" spans="1:13">
      <c r="A79" s="126">
        <v>3223</v>
      </c>
      <c r="B79" s="126" t="s">
        <v>95</v>
      </c>
      <c r="C79" s="110">
        <f>SUMIFS('[3]Operativni plan 26-28'!G:G,'[3]Operativni plan 26-28'!$E:$E,$A79,'[3]Operativni plan 26-28'!$F:$F,$A$69&amp;"-31*")</f>
        <v>800</v>
      </c>
      <c r="D79" s="110">
        <f>SUMIFS('[3]Operativni plan 26-28'!H:H,'[3]Operativni plan 26-28'!$E:$E,$A79,'[3]Operativni plan 26-28'!$F:$F,$A$69&amp;"-31*")</f>
        <v>800</v>
      </c>
      <c r="E79" s="110">
        <f>SUMIFS('[3]Operativni plan 26-28'!I:I,'[3]Operativni plan 26-28'!$E:$E,$A79,'[3]Operativni plan 26-28'!$F:$F,$A$69&amp;"-31*")</f>
        <v>800</v>
      </c>
    </row>
    <row r="80" spans="1:13">
      <c r="A80" s="126">
        <v>3224</v>
      </c>
      <c r="B80" s="126" t="s">
        <v>96</v>
      </c>
      <c r="C80" s="110">
        <f>SUMIFS('[3]Operativni plan 26-28'!G:G,'[3]Operativni plan 26-28'!$E:$E,$A80,'[3]Operativni plan 26-28'!$F:$F,$A$69&amp;"-31*")</f>
        <v>6000</v>
      </c>
      <c r="D80" s="110">
        <f>SUMIFS('[3]Operativni plan 26-28'!H:H,'[3]Operativni plan 26-28'!$E:$E,$A80,'[3]Operativni plan 26-28'!$F:$F,$A$69&amp;"-31*")</f>
        <v>5650</v>
      </c>
      <c r="E80" s="110">
        <f>SUMIFS('[3]Operativni plan 26-28'!I:I,'[3]Operativni plan 26-28'!$E:$E,$A80,'[3]Operativni plan 26-28'!$F:$F,$A$69&amp;"-31*")</f>
        <v>5650</v>
      </c>
    </row>
    <row r="81" spans="1:5">
      <c r="A81" s="126">
        <v>3225</v>
      </c>
      <c r="B81" s="126" t="s">
        <v>97</v>
      </c>
      <c r="C81" s="110">
        <f>SUMIFS('[3]Operativni plan 26-28'!G:G,'[3]Operativni plan 26-28'!$E:$E,$A81,'[3]Operativni plan 26-28'!$F:$F,$A$69&amp;"-31*")</f>
        <v>10000</v>
      </c>
      <c r="D81" s="110">
        <f>SUMIFS('[3]Operativni plan 26-28'!H:H,'[3]Operativni plan 26-28'!$E:$E,$A81,'[3]Operativni plan 26-28'!$F:$F,$A$69&amp;"-31*")</f>
        <v>7050</v>
      </c>
      <c r="E81" s="110">
        <f>SUMIFS('[3]Operativni plan 26-28'!I:I,'[3]Operativni plan 26-28'!$E:$E,$A81,'[3]Operativni plan 26-28'!$F:$F,$A$69&amp;"-31*")</f>
        <v>7050</v>
      </c>
    </row>
    <row r="82" spans="1:5">
      <c r="A82" s="126">
        <v>3227</v>
      </c>
      <c r="B82" s="126" t="s">
        <v>98</v>
      </c>
      <c r="C82" s="110">
        <f>SUMIFS('[3]Operativni plan 26-28'!G:G,'[3]Operativni plan 26-28'!$E:$E,$A82,'[3]Operativni plan 26-28'!$F:$F,$A$69&amp;"-31*")</f>
        <v>3000</v>
      </c>
      <c r="D82" s="110">
        <f>SUMIFS('[3]Operativni plan 26-28'!H:H,'[3]Operativni plan 26-28'!$E:$E,$A82,'[3]Operativni plan 26-28'!$F:$F,$A$69&amp;"-31*")</f>
        <v>1000</v>
      </c>
      <c r="E82" s="110">
        <f>SUMIFS('[3]Operativni plan 26-28'!I:I,'[3]Operativni plan 26-28'!$E:$E,$A82,'[3]Operativni plan 26-28'!$F:$F,$A$69&amp;"-31*")</f>
        <v>1000</v>
      </c>
    </row>
    <row r="83" spans="1:5">
      <c r="A83" s="126">
        <v>3231</v>
      </c>
      <c r="B83" s="126" t="s">
        <v>147</v>
      </c>
      <c r="C83" s="110">
        <f>SUMIFS('[3]Operativni plan 26-28'!G:G,'[3]Operativni plan 26-28'!$E:$E,$A83,'[3]Operativni plan 26-28'!$F:$F,$A$69&amp;"-31*")</f>
        <v>1000</v>
      </c>
      <c r="D83" s="110">
        <f>SUMIFS('[3]Operativni plan 26-28'!H:H,'[3]Operativni plan 26-28'!$E:$E,$A83,'[3]Operativni plan 26-28'!$F:$F,$A$69&amp;"-31*")</f>
        <v>1000</v>
      </c>
      <c r="E83" s="110">
        <f>SUMIFS('[3]Operativni plan 26-28'!I:I,'[3]Operativni plan 26-28'!$E:$E,$A83,'[3]Operativni plan 26-28'!$F:$F,$A$69&amp;"-31*")</f>
        <v>1000</v>
      </c>
    </row>
    <row r="84" spans="1:5">
      <c r="A84" s="126">
        <v>3232</v>
      </c>
      <c r="B84" s="126" t="s">
        <v>99</v>
      </c>
      <c r="C84" s="110">
        <f>SUMIFS('[3]Operativni plan 26-28'!G:G,'[3]Operativni plan 26-28'!$E:$E,$A84,'[3]Operativni plan 26-28'!$F:$F,$A$69&amp;"-31*")</f>
        <v>19000</v>
      </c>
      <c r="D84" s="110">
        <f>SUMIFS('[3]Operativni plan 26-28'!H:H,'[3]Operativni plan 26-28'!$E:$E,$A84,'[3]Operativni plan 26-28'!$F:$F,$A$69&amp;"-31*")</f>
        <v>16000</v>
      </c>
      <c r="E84" s="110">
        <f>SUMIFS('[3]Operativni plan 26-28'!I:I,'[3]Operativni plan 26-28'!$E:$E,$A84,'[3]Operativni plan 26-28'!$F:$F,$A$69&amp;"-31*")</f>
        <v>16000</v>
      </c>
    </row>
    <row r="85" spans="1:5">
      <c r="A85" s="126">
        <v>3239</v>
      </c>
      <c r="B85" s="126" t="s">
        <v>106</v>
      </c>
      <c r="C85" s="110">
        <f>SUMIFS('[3]Operativni plan 26-28'!G:G,'[3]Operativni plan 26-28'!$E:$E,$A85,'[3]Operativni plan 26-28'!$F:$F,$A$69&amp;"-31*")</f>
        <v>9300</v>
      </c>
      <c r="D85" s="110">
        <f>SUMIFS('[3]Operativni plan 26-28'!H:H,'[3]Operativni plan 26-28'!$E:$E,$A85,'[3]Operativni plan 26-28'!$F:$F,$A$69&amp;"-31*")</f>
        <v>19000</v>
      </c>
      <c r="E85" s="110">
        <f>SUMIFS('[3]Operativni plan 26-28'!I:I,'[3]Operativni plan 26-28'!$E:$E,$A85,'[3]Operativni plan 26-28'!$F:$F,$A$69&amp;"-31*")</f>
        <v>9000</v>
      </c>
    </row>
    <row r="86" spans="1:5">
      <c r="A86" s="126">
        <v>3237</v>
      </c>
      <c r="B86" s="126" t="s">
        <v>154</v>
      </c>
      <c r="C86" s="110">
        <f>SUMIFS('[3]Operativni plan 26-28'!G:G,'[3]Operativni plan 26-28'!$E:$E,$A86,'[3]Operativni plan 26-28'!$F:$F,$A$69&amp;"-31*")</f>
        <v>7000</v>
      </c>
      <c r="D86" s="110">
        <f>SUMIFS('[3]Operativni plan 26-28'!H:H,'[3]Operativni plan 26-28'!$E:$E,$A86,'[3]Operativni plan 26-28'!$F:$F,$A$69&amp;"-31*")</f>
        <v>0</v>
      </c>
      <c r="E86" s="110">
        <f>SUMIFS('[3]Operativni plan 26-28'!I:I,'[3]Operativni plan 26-28'!$E:$E,$A86,'[3]Operativni plan 26-28'!$F:$F,$A$69&amp;"-31*")</f>
        <v>0</v>
      </c>
    </row>
    <row r="87" spans="1:5">
      <c r="A87" s="126">
        <v>3241</v>
      </c>
      <c r="B87" s="126" t="s">
        <v>132</v>
      </c>
      <c r="C87" s="110">
        <f>SUMIFS('[3]Operativni plan 26-28'!G:G,'[3]Operativni plan 26-28'!$E:$E,$A87,'[3]Operativni plan 26-28'!$F:$F,$A$69&amp;"-31*")</f>
        <v>3000</v>
      </c>
      <c r="D87" s="110">
        <f>SUMIFS('[3]Operativni plan 26-28'!H:H,'[3]Operativni plan 26-28'!$E:$E,$A87,'[3]Operativni plan 26-28'!$F:$F,$A$69&amp;"-31*")</f>
        <v>1000</v>
      </c>
      <c r="E87" s="110">
        <f>SUMIFS('[3]Operativni plan 26-28'!I:I,'[3]Operativni plan 26-28'!$E:$E,$A87,'[3]Operativni plan 26-28'!$F:$F,$A$69&amp;"-31*")</f>
        <v>1000</v>
      </c>
    </row>
    <row r="88" spans="1:5">
      <c r="A88" s="126">
        <v>3295</v>
      </c>
      <c r="B88" s="126" t="s">
        <v>112</v>
      </c>
      <c r="C88" s="110">
        <f>SUMIFS('[3]Operativni plan 26-28'!G:G,'[3]Operativni plan 26-28'!$E:$E,$A88,'[3]Operativni plan 26-28'!$F:$F,$A$69&amp;"-31*")</f>
        <v>550</v>
      </c>
      <c r="D88" s="110">
        <f>SUMIFS('[3]Operativni plan 26-28'!H:H,'[3]Operativni plan 26-28'!$E:$E,$A88,'[3]Operativni plan 26-28'!$F:$F,$A$69&amp;"-31*")</f>
        <v>550</v>
      </c>
      <c r="E88" s="110">
        <f>SUMIFS('[3]Operativni plan 26-28'!I:I,'[3]Operativni plan 26-28'!$E:$E,$A88,'[3]Operativni plan 26-28'!$F:$F,$A$69&amp;"-31*")</f>
        <v>550</v>
      </c>
    </row>
    <row r="89" spans="1:5">
      <c r="A89" s="123">
        <v>42</v>
      </c>
      <c r="B89" s="127" t="s">
        <v>41</v>
      </c>
      <c r="C89" s="125">
        <f t="shared" ref="C89:E89" si="8">SUM(C90:C93)</f>
        <v>53150</v>
      </c>
      <c r="D89" s="125">
        <f t="shared" si="8"/>
        <v>16650</v>
      </c>
      <c r="E89" s="125">
        <f t="shared" si="8"/>
        <v>16650</v>
      </c>
    </row>
    <row r="90" spans="1:5">
      <c r="A90" s="126">
        <v>4221</v>
      </c>
      <c r="B90" s="126" t="s">
        <v>113</v>
      </c>
      <c r="C90" s="110">
        <f>SUMIFS('[3]Operativni plan 26-28'!G:G,'[3]Operativni plan 26-28'!$E:$E,$A90,'[3]Operativni plan 26-28'!$F:$F,$A$69&amp;"-31*")</f>
        <v>8650</v>
      </c>
      <c r="D90" s="110">
        <f>SUMIFS('[3]Operativni plan 26-28'!H:H,'[3]Operativni plan 26-28'!$E:$E,$A90,'[3]Operativni plan 26-28'!$F:$F,$A$69&amp;"-31*")</f>
        <v>8650</v>
      </c>
      <c r="E90" s="110">
        <f>SUMIFS('[3]Operativni plan 26-28'!I:I,'[3]Operativni plan 26-28'!$E:$E,$A90,'[3]Operativni plan 26-28'!$F:$F,$A$69&amp;"-31*")</f>
        <v>8650</v>
      </c>
    </row>
    <row r="91" spans="1:5">
      <c r="A91" s="126">
        <v>4223</v>
      </c>
      <c r="B91" s="126" t="s">
        <v>121</v>
      </c>
      <c r="C91" s="110">
        <f>SUMIFS('[3]Operativni plan 26-28'!G:G,'[3]Operativni plan 26-28'!$E:$E,$A91,'[3]Operativni plan 26-28'!$F:$F,$A$69&amp;"-31*")</f>
        <v>10000</v>
      </c>
      <c r="D91" s="110">
        <f>SUMIFS('[3]Operativni plan 26-28'!H:H,'[3]Operativni plan 26-28'!$E:$E,$A91,'[3]Operativni plan 26-28'!$F:$F,$A$69&amp;"-31*")</f>
        <v>2000</v>
      </c>
      <c r="E91" s="110">
        <f>SUMIFS('[3]Operativni plan 26-28'!I:I,'[3]Operativni plan 26-28'!$E:$E,$A91,'[3]Operativni plan 26-28'!$F:$F,$A$69&amp;"-31*")</f>
        <v>2000</v>
      </c>
    </row>
    <row r="92" spans="1:5">
      <c r="A92" s="126">
        <v>4225</v>
      </c>
      <c r="B92" s="126" t="s">
        <v>149</v>
      </c>
      <c r="C92" s="110">
        <f>SUMIFS('[3]Operativni plan 26-28'!G:G,'[3]Operativni plan 26-28'!$E:$E,$A92,'[3]Operativni plan 26-28'!$F:$F,$A$69&amp;"-31*")</f>
        <v>2000</v>
      </c>
      <c r="D92" s="110">
        <f>SUMIFS('[3]Operativni plan 26-28'!H:H,'[3]Operativni plan 26-28'!$E:$E,$A92,'[3]Operativni plan 26-28'!$F:$F,$A$69&amp;"-31*")</f>
        <v>2000</v>
      </c>
      <c r="E92" s="110">
        <f>SUMIFS('[3]Operativni plan 26-28'!I:I,'[3]Operativni plan 26-28'!$E:$E,$A92,'[3]Operativni plan 26-28'!$F:$F,$A$69&amp;"-31*")</f>
        <v>2000</v>
      </c>
    </row>
    <row r="93" spans="1:5" ht="17.25" thickBot="1">
      <c r="A93" s="157">
        <v>4227</v>
      </c>
      <c r="B93" s="146" t="s">
        <v>150</v>
      </c>
      <c r="C93" s="110">
        <f>SUMIFS('[3]Operativni plan 26-28'!G:G,'[3]Operativni plan 26-28'!$E:$E,$A93,'[3]Operativni plan 26-28'!$F:$F,$A$69&amp;"-31*")</f>
        <v>32500</v>
      </c>
      <c r="D93" s="110">
        <f>SUMIFS('[3]Operativni plan 26-28'!H:H,'[3]Operativni plan 26-28'!$E:$E,$A93,'[3]Operativni plan 26-28'!$F:$F,$A$69&amp;"-31*")</f>
        <v>4000</v>
      </c>
      <c r="E93" s="110">
        <f>SUMIFS('[3]Operativni plan 26-28'!I:I,'[3]Operativni plan 26-28'!$E:$E,$A93,'[3]Operativni plan 26-28'!$F:$F,$A$69&amp;"-31*")</f>
        <v>4000</v>
      </c>
    </row>
    <row r="94" spans="1:5" ht="17.25" thickBot="1">
      <c r="A94" s="179" t="s">
        <v>114</v>
      </c>
      <c r="B94" s="180"/>
      <c r="C94" s="128">
        <f>C69</f>
        <v>135200</v>
      </c>
      <c r="D94" s="128">
        <f t="shared" ref="D94:E94" si="9">D69</f>
        <v>87900</v>
      </c>
      <c r="E94" s="128">
        <f t="shared" si="9"/>
        <v>78550</v>
      </c>
    </row>
    <row r="96" spans="1:5">
      <c r="A96" s="188" t="s">
        <v>115</v>
      </c>
      <c r="B96" s="188"/>
      <c r="C96" s="129"/>
      <c r="D96" s="129"/>
      <c r="E96" s="129"/>
    </row>
    <row r="97" spans="1:13">
      <c r="A97" s="120" t="s">
        <v>84</v>
      </c>
      <c r="B97" s="121" t="s">
        <v>85</v>
      </c>
      <c r="C97" s="148">
        <f>C98+C103+C125+C127+C129</f>
        <v>889778</v>
      </c>
      <c r="D97" s="148">
        <f>D98+D103+D125+D127+D129</f>
        <v>478250</v>
      </c>
      <c r="E97" s="148">
        <f>E98+E103+E125+E127+E129</f>
        <v>472650</v>
      </c>
      <c r="G97" s="101"/>
    </row>
    <row r="98" spans="1:13">
      <c r="A98" s="123">
        <v>31</v>
      </c>
      <c r="B98" s="124" t="s">
        <v>32</v>
      </c>
      <c r="C98" s="125">
        <f t="shared" ref="C98:E98" si="10">SUM(C99:C102)</f>
        <v>12650</v>
      </c>
      <c r="D98" s="125">
        <f t="shared" si="10"/>
        <v>13700</v>
      </c>
      <c r="E98" s="125">
        <f t="shared" si="10"/>
        <v>15000</v>
      </c>
      <c r="J98" s="101"/>
      <c r="K98" s="101"/>
    </row>
    <row r="99" spans="1:13">
      <c r="A99" s="126">
        <v>3111</v>
      </c>
      <c r="B99" s="126" t="s">
        <v>86</v>
      </c>
      <c r="C99" s="110">
        <f>SUMIFS('[3]Operativni plan 26-28'!G:G,'[3]Operativni plan 26-28'!$E:$E,$A99,'[3]Operativni plan 26-28'!$F:$F,$A$97&amp;"-43Š")</f>
        <v>2000</v>
      </c>
      <c r="D99" s="110">
        <f>SUMIFS('[3]Operativni plan 26-28'!H:H,'[3]Operativni plan 26-28'!$E:$E,$A99,'[3]Operativni plan 26-28'!$F:$F,$A$97&amp;"-43Š")</f>
        <v>3000</v>
      </c>
      <c r="E99" s="110">
        <f>SUMIFS('[3]Operativni plan 26-28'!I:I,'[3]Operativni plan 26-28'!$E:$E,$A99,'[3]Operativni plan 26-28'!$F:$F,$A$97&amp;"-43Š")</f>
        <v>3000</v>
      </c>
      <c r="I99" s="101"/>
      <c r="J99" s="101"/>
      <c r="K99" s="101"/>
      <c r="M99" s="101"/>
    </row>
    <row r="100" spans="1:13">
      <c r="A100" s="126">
        <v>3113</v>
      </c>
      <c r="B100" s="126" t="s">
        <v>87</v>
      </c>
      <c r="C100" s="110">
        <f>SUMIFS('[3]Operativni plan 26-28'!G:G,'[3]Operativni plan 26-28'!$E:$E,$A100,'[3]Operativni plan 26-28'!$F:$F,$A$97&amp;"-43Š")</f>
        <v>8000</v>
      </c>
      <c r="D100" s="110">
        <f>SUMIFS('[3]Operativni plan 26-28'!H:H,'[3]Operativni plan 26-28'!$E:$E,$A100,'[3]Operativni plan 26-28'!$F:$F,$A$97&amp;"-43Š")</f>
        <v>8000</v>
      </c>
      <c r="E100" s="110">
        <f>SUMIFS('[3]Operativni plan 26-28'!I:I,'[3]Operativni plan 26-28'!$E:$E,$A100,'[3]Operativni plan 26-28'!$F:$F,$A$97&amp;"-43Š")</f>
        <v>8000</v>
      </c>
      <c r="I100" s="101"/>
      <c r="J100" s="101"/>
      <c r="K100" s="101"/>
      <c r="M100" s="101"/>
    </row>
    <row r="101" spans="1:13">
      <c r="A101" s="126">
        <v>3131</v>
      </c>
      <c r="B101" s="126" t="s">
        <v>146</v>
      </c>
      <c r="C101" s="110">
        <f>SUMIFS('[3]Operativni plan 26-28'!G:G,'[3]Operativni plan 26-28'!$E:$E,$A101,'[3]Operativni plan 26-28'!$F:$F,$A$97&amp;"-43Š")</f>
        <v>1000</v>
      </c>
      <c r="D101" s="110">
        <f>SUMIFS('[3]Operativni plan 26-28'!H:H,'[3]Operativni plan 26-28'!$E:$E,$A101,'[3]Operativni plan 26-28'!$F:$F,$A$97&amp;"-43Š")</f>
        <v>1000</v>
      </c>
      <c r="E101" s="110">
        <f>SUMIFS('[3]Operativni plan 26-28'!I:I,'[3]Operativni plan 26-28'!$E:$E,$A101,'[3]Operativni plan 26-28'!$F:$F,$A$97&amp;"-43Š")</f>
        <v>1500</v>
      </c>
      <c r="I101" s="101"/>
      <c r="J101" s="101"/>
      <c r="K101" s="101"/>
      <c r="M101" s="101"/>
    </row>
    <row r="102" spans="1:13">
      <c r="A102" s="126">
        <v>3132</v>
      </c>
      <c r="B102" s="126" t="s">
        <v>89</v>
      </c>
      <c r="C102" s="110">
        <f>SUMIFS('[3]Operativni plan 26-28'!G:G,'[3]Operativni plan 26-28'!$E:$E,$A102,'[3]Operativni plan 26-28'!$F:$F,$A$97&amp;"-43Š")</f>
        <v>1650</v>
      </c>
      <c r="D102" s="110">
        <f>SUMIFS('[3]Operativni plan 26-28'!H:H,'[3]Operativni plan 26-28'!$E:$E,$A102,'[3]Operativni plan 26-28'!$F:$F,$A$97&amp;"-43Š")</f>
        <v>1700</v>
      </c>
      <c r="E102" s="110">
        <f>SUMIFS('[3]Operativni plan 26-28'!I:I,'[3]Operativni plan 26-28'!$E:$E,$A102,'[3]Operativni plan 26-28'!$F:$F,$A$97&amp;"-43Š")</f>
        <v>2500</v>
      </c>
      <c r="F102" s="110"/>
      <c r="I102" s="101"/>
      <c r="J102" s="101"/>
      <c r="K102" s="101"/>
    </row>
    <row r="103" spans="1:13">
      <c r="A103" s="123">
        <v>32</v>
      </c>
      <c r="B103" s="127" t="s">
        <v>34</v>
      </c>
      <c r="C103" s="125">
        <f t="shared" ref="C103:E103" si="11">SUM(C104:C124)</f>
        <v>431828</v>
      </c>
      <c r="D103" s="125">
        <f t="shared" si="11"/>
        <v>413400</v>
      </c>
      <c r="E103" s="125">
        <f t="shared" si="11"/>
        <v>406500</v>
      </c>
      <c r="I103" s="101"/>
    </row>
    <row r="104" spans="1:13">
      <c r="A104" s="126">
        <v>3211</v>
      </c>
      <c r="B104" s="126" t="s">
        <v>90</v>
      </c>
      <c r="C104" s="110">
        <f>SUMIFS('[3]Operativni plan 26-28'!G:G,'[3]Operativni plan 26-28'!$E:$E,$A104,'[3]Operativni plan 26-28'!$F:$F,$A$97&amp;"-43Š")</f>
        <v>6000</v>
      </c>
      <c r="D104" s="110">
        <f>SUMIFS('[3]Operativni plan 26-28'!H:H,'[3]Operativni plan 26-28'!$E:$E,$A104,'[3]Operativni plan 26-28'!$F:$F,$A$97&amp;"-43Š")</f>
        <v>6000</v>
      </c>
      <c r="E104" s="110">
        <f>SUMIFS('[3]Operativni plan 26-28'!I:I,'[3]Operativni plan 26-28'!$E:$E,$A104,'[3]Operativni plan 26-28'!$F:$F,$A$97&amp;"-43Š")</f>
        <v>6000</v>
      </c>
    </row>
    <row r="105" spans="1:13">
      <c r="A105" s="126">
        <v>3213</v>
      </c>
      <c r="B105" s="126" t="s">
        <v>116</v>
      </c>
      <c r="C105" s="110">
        <f>SUMIFS('[3]Operativni plan 26-28'!G:G,'[3]Operativni plan 26-28'!$E:$E,$A105,'[3]Operativni plan 26-28'!$F:$F,$A$97&amp;"-43Š")</f>
        <v>2000</v>
      </c>
      <c r="D105" s="110">
        <f>SUMIFS('[3]Operativni plan 26-28'!H:H,'[3]Operativni plan 26-28'!$E:$E,$A105,'[3]Operativni plan 26-28'!$F:$F,$A$97&amp;"-43Š")</f>
        <v>3000</v>
      </c>
      <c r="E105" s="110">
        <f>SUMIFS('[3]Operativni plan 26-28'!I:I,'[3]Operativni plan 26-28'!$E:$E,$A105,'[3]Operativni plan 26-28'!$F:$F,$A$97&amp;"-43Š")</f>
        <v>3000</v>
      </c>
    </row>
    <row r="106" spans="1:13">
      <c r="A106" s="126">
        <v>3221</v>
      </c>
      <c r="B106" s="126" t="s">
        <v>93</v>
      </c>
      <c r="C106" s="110">
        <f>SUMIFS('[3]Operativni plan 26-28'!G:G,'[3]Operativni plan 26-28'!$E:$E,$A106,'[3]Operativni plan 26-28'!$F:$F,$A$97&amp;"-43Š")</f>
        <v>1550</v>
      </c>
      <c r="D106" s="110">
        <f>SUMIFS('[3]Operativni plan 26-28'!H:H,'[3]Operativni plan 26-28'!$E:$E,$A106,'[3]Operativni plan 26-28'!$F:$F,$A$97&amp;"-43Š")</f>
        <v>1550</v>
      </c>
      <c r="E106" s="110">
        <f>SUMIFS('[3]Operativni plan 26-28'!I:I,'[3]Operativni plan 26-28'!$E:$E,$A106,'[3]Operativni plan 26-28'!$F:$F,$A$97&amp;"-43Š")</f>
        <v>1550</v>
      </c>
    </row>
    <row r="107" spans="1:13">
      <c r="A107" s="126">
        <v>3222</v>
      </c>
      <c r="B107" s="126" t="s">
        <v>94</v>
      </c>
      <c r="C107" s="110">
        <f>SUMIFS('[3]Operativni plan 26-28'!G:G,'[3]Operativni plan 26-28'!$E:$E,$A107,'[3]Operativni plan 26-28'!$F:$F,$A$97&amp;"-43Š")</f>
        <v>6000</v>
      </c>
      <c r="D107" s="110">
        <f>SUMIFS('[3]Operativni plan 26-28'!H:H,'[3]Operativni plan 26-28'!$E:$E,$A107,'[3]Operativni plan 26-28'!$F:$F,$A$97&amp;"-43Š")</f>
        <v>6000</v>
      </c>
      <c r="E107" s="110">
        <f>SUMIFS('[3]Operativni plan 26-28'!I:I,'[3]Operativni plan 26-28'!$E:$E,$A107,'[3]Operativni plan 26-28'!$F:$F,$A$97&amp;"-43Š")</f>
        <v>6000</v>
      </c>
    </row>
    <row r="108" spans="1:13">
      <c r="A108" s="126">
        <v>3223</v>
      </c>
      <c r="B108" s="126" t="s">
        <v>95</v>
      </c>
      <c r="C108" s="110">
        <f>SUMIFS('[3]Operativni plan 26-28'!G:G,'[3]Operativni plan 26-28'!$E:$E,$A108,'[3]Operativni plan 26-28'!$F:$F,$A$97&amp;"-43Š")</f>
        <v>4750</v>
      </c>
      <c r="D108" s="110">
        <f>SUMIFS('[3]Operativni plan 26-28'!H:H,'[3]Operativni plan 26-28'!$E:$E,$A108,'[3]Operativni plan 26-28'!$F:$F,$A$97&amp;"-43Š")</f>
        <v>4250</v>
      </c>
      <c r="E108" s="110">
        <f>SUMIFS('[3]Operativni plan 26-28'!I:I,'[3]Operativni plan 26-28'!$E:$E,$A108,'[3]Operativni plan 26-28'!$F:$F,$A$97&amp;"-43Š")</f>
        <v>6250</v>
      </c>
    </row>
    <row r="109" spans="1:13">
      <c r="A109" s="126">
        <v>3224</v>
      </c>
      <c r="B109" s="126" t="s">
        <v>96</v>
      </c>
      <c r="C109" s="110">
        <f>SUMIFS('[3]Operativni plan 26-28'!G:G,'[3]Operativni plan 26-28'!$E:$E,$A109,'[3]Operativni plan 26-28'!$F:$F,$A$97&amp;"-43Š")</f>
        <v>1428</v>
      </c>
      <c r="D109" s="110">
        <f>SUMIFS('[3]Operativni plan 26-28'!H:H,'[3]Operativni plan 26-28'!$E:$E,$A109,'[3]Operativni plan 26-28'!$F:$F,$A$97&amp;"-43Š")</f>
        <v>1350</v>
      </c>
      <c r="E109" s="110">
        <f>SUMIFS('[3]Operativni plan 26-28'!I:I,'[3]Operativni plan 26-28'!$E:$E,$A109,'[3]Operativni plan 26-28'!$F:$F,$A$97&amp;"-43Š")</f>
        <v>1350</v>
      </c>
    </row>
    <row r="110" spans="1:13">
      <c r="A110" s="126">
        <v>3225</v>
      </c>
      <c r="B110" s="126" t="s">
        <v>97</v>
      </c>
      <c r="C110" s="110">
        <f>SUMIFS('[3]Operativni plan 26-28'!G:G,'[3]Operativni plan 26-28'!$E:$E,$A110,'[3]Operativni plan 26-28'!$F:$F,$A$97&amp;"-43Š")</f>
        <v>8000</v>
      </c>
      <c r="D110" s="110">
        <f>SUMIFS('[3]Operativni plan 26-28'!H:H,'[3]Operativni plan 26-28'!$E:$E,$A110,'[3]Operativni plan 26-28'!$F:$F,$A$97&amp;"-43Š")</f>
        <v>5000</v>
      </c>
      <c r="E110" s="110">
        <f>SUMIFS('[3]Operativni plan 26-28'!I:I,'[3]Operativni plan 26-28'!$E:$E,$A110,'[3]Operativni plan 26-28'!$F:$F,$A$97&amp;"-43Š")</f>
        <v>5000</v>
      </c>
    </row>
    <row r="111" spans="1:13">
      <c r="A111" s="126">
        <v>3227</v>
      </c>
      <c r="B111" s="126" t="s">
        <v>98</v>
      </c>
      <c r="C111" s="110">
        <f>SUMIFS('[3]Operativni plan 26-28'!G:G,'[3]Operativni plan 26-28'!$E:$E,$A111,'[3]Operativni plan 26-28'!$F:$F,$A$97&amp;"-43Š")</f>
        <v>85000</v>
      </c>
      <c r="D111" s="110">
        <f>SUMIFS('[3]Operativni plan 26-28'!H:H,'[3]Operativni plan 26-28'!$E:$E,$A111,'[3]Operativni plan 26-28'!$F:$F,$A$97&amp;"-43Š")</f>
        <v>85000</v>
      </c>
      <c r="E111" s="110">
        <f>SUMIFS('[3]Operativni plan 26-28'!I:I,'[3]Operativni plan 26-28'!$E:$E,$A111,'[3]Operativni plan 26-28'!$F:$F,$A$97&amp;"-43Š")</f>
        <v>85000</v>
      </c>
    </row>
    <row r="112" spans="1:13">
      <c r="A112" s="126">
        <v>3231</v>
      </c>
      <c r="B112" s="126" t="s">
        <v>147</v>
      </c>
      <c r="C112" s="110">
        <f>SUMIFS('[3]Operativni plan 26-28'!G:G,'[3]Operativni plan 26-28'!$E:$E,$A112,'[3]Operativni plan 26-28'!$F:$F,$A$97&amp;"-43Š")</f>
        <v>5000</v>
      </c>
      <c r="D112" s="110">
        <f>SUMIFS('[3]Operativni plan 26-28'!H:H,'[3]Operativni plan 26-28'!$E:$E,$A112,'[3]Operativni plan 26-28'!$F:$F,$A$97&amp;"-43Š")</f>
        <v>5000</v>
      </c>
      <c r="E112" s="110">
        <f>SUMIFS('[3]Operativni plan 26-28'!I:I,'[3]Operativni plan 26-28'!$E:$E,$A112,'[3]Operativni plan 26-28'!$F:$F,$A$97&amp;"-43Š")</f>
        <v>5000</v>
      </c>
    </row>
    <row r="113" spans="1:5">
      <c r="A113" s="126">
        <v>3232</v>
      </c>
      <c r="B113" s="126" t="s">
        <v>99</v>
      </c>
      <c r="C113" s="110">
        <f>SUMIFS('[3]Operativni plan 26-28'!G:G,'[3]Operativni plan 26-28'!$E:$E,$A113,'[3]Operativni plan 26-28'!$F:$F,$A$97&amp;"-43Š")</f>
        <v>34250</v>
      </c>
      <c r="D113" s="110">
        <f>SUMIFS('[3]Operativni plan 26-28'!H:H,'[3]Operativni plan 26-28'!$E:$E,$A113,'[3]Operativni plan 26-28'!$F:$F,$A$97&amp;"-43Š")</f>
        <v>31250</v>
      </c>
      <c r="E113" s="110">
        <f>SUMIFS('[3]Operativni plan 26-28'!I:I,'[3]Operativni plan 26-28'!$E:$E,$A113,'[3]Operativni plan 26-28'!$F:$F,$A$97&amp;"-43Š")</f>
        <v>24250</v>
      </c>
    </row>
    <row r="114" spans="1:5">
      <c r="A114" s="126">
        <v>3233</v>
      </c>
      <c r="B114" s="126" t="s">
        <v>100</v>
      </c>
      <c r="C114" s="110">
        <f>SUMIFS('[3]Operativni plan 26-28'!G:G,'[3]Operativni plan 26-28'!$E:$E,$A114,'[3]Operativni plan 26-28'!$F:$F,$A$97&amp;"-43Š")</f>
        <v>4350</v>
      </c>
      <c r="D114" s="110">
        <f>SUMIFS('[3]Operativni plan 26-28'!H:H,'[3]Operativni plan 26-28'!$E:$E,$A114,'[3]Operativni plan 26-28'!$F:$F,$A$97&amp;"-43Š")</f>
        <v>3000</v>
      </c>
      <c r="E114" s="110">
        <f>SUMIFS('[3]Operativni plan 26-28'!I:I,'[3]Operativni plan 26-28'!$E:$E,$A114,'[3]Operativni plan 26-28'!$F:$F,$A$97&amp;"-43Š")</f>
        <v>3000</v>
      </c>
    </row>
    <row r="115" spans="1:5">
      <c r="A115" s="126">
        <v>3235</v>
      </c>
      <c r="B115" s="126" t="s">
        <v>102</v>
      </c>
      <c r="C115" s="110">
        <f>SUMIFS('[3]Operativni plan 26-28'!G:G,'[3]Operativni plan 26-28'!$E:$E,$A115,'[3]Operativni plan 26-28'!$F:$F,$A$97&amp;"-43Š")</f>
        <v>43000</v>
      </c>
      <c r="D115" s="110">
        <f>SUMIFS('[3]Operativni plan 26-28'!H:H,'[3]Operativni plan 26-28'!$E:$E,$A115,'[3]Operativni plan 26-28'!$F:$F,$A$97&amp;"-43Š")</f>
        <v>41500</v>
      </c>
      <c r="E115" s="110">
        <f>SUMIFS('[3]Operativni plan 26-28'!I:I,'[3]Operativni plan 26-28'!$E:$E,$A115,'[3]Operativni plan 26-28'!$F:$F,$A$97&amp;"-43Š")</f>
        <v>38600</v>
      </c>
    </row>
    <row r="116" spans="1:5">
      <c r="A116" s="126">
        <v>3236</v>
      </c>
      <c r="B116" s="126" t="s">
        <v>103</v>
      </c>
      <c r="C116" s="110">
        <f>SUMIFS('[3]Operativni plan 26-28'!G:G,'[3]Operativni plan 26-28'!$E:$E,$A116,'[3]Operativni plan 26-28'!$F:$F,$A$97&amp;"-43Š")</f>
        <v>1500</v>
      </c>
      <c r="D116" s="110">
        <f>SUMIFS('[3]Operativni plan 26-28'!H:H,'[3]Operativni plan 26-28'!$E:$E,$A116,'[3]Operativni plan 26-28'!$F:$F,$A$97&amp;"-43Š")</f>
        <v>1500</v>
      </c>
      <c r="E116" s="110">
        <f>SUMIFS('[3]Operativni plan 26-28'!I:I,'[3]Operativni plan 26-28'!$E:$E,$A116,'[3]Operativni plan 26-28'!$F:$F,$A$97&amp;"-43Š")</f>
        <v>1500</v>
      </c>
    </row>
    <row r="117" spans="1:5">
      <c r="A117" s="126">
        <v>3237</v>
      </c>
      <c r="B117" s="126" t="s">
        <v>104</v>
      </c>
      <c r="C117" s="110">
        <f>SUMIFS('[3]Operativni plan 26-28'!G:G,'[3]Operativni plan 26-28'!$E:$E,$A117,'[3]Operativni plan 26-28'!$F:$F,$A$97&amp;"-43Š")</f>
        <v>210000</v>
      </c>
      <c r="D117" s="110">
        <f>SUMIFS('[3]Operativni plan 26-28'!H:H,'[3]Operativni plan 26-28'!$E:$E,$A117,'[3]Operativni plan 26-28'!$F:$F,$A$97&amp;"-43Š")</f>
        <v>200000</v>
      </c>
      <c r="E117" s="110">
        <f>SUMIFS('[3]Operativni plan 26-28'!I:I,'[3]Operativni plan 26-28'!$E:$E,$A117,'[3]Operativni plan 26-28'!$F:$F,$A$97&amp;"-43Š")</f>
        <v>200000</v>
      </c>
    </row>
    <row r="118" spans="1:5">
      <c r="A118" s="126">
        <v>3238</v>
      </c>
      <c r="B118" s="126" t="s">
        <v>105</v>
      </c>
      <c r="C118" s="110">
        <f>SUMIFS('[3]Operativni plan 26-28'!G:G,'[3]Operativni plan 26-28'!$E:$E,$A118,'[3]Operativni plan 26-28'!$F:$F,$A$97&amp;"-43Š")</f>
        <v>1000</v>
      </c>
      <c r="D118" s="110">
        <f>SUMIFS('[3]Operativni plan 26-28'!H:H,'[3]Operativni plan 26-28'!$E:$E,$A118,'[3]Operativni plan 26-28'!$F:$F,$A$97&amp;"-43Š")</f>
        <v>1000</v>
      </c>
      <c r="E118" s="110">
        <f>SUMIFS('[3]Operativni plan 26-28'!I:I,'[3]Operativni plan 26-28'!$E:$E,$A118,'[3]Operativni plan 26-28'!$F:$F,$A$97&amp;"-43Š")</f>
        <v>1000</v>
      </c>
    </row>
    <row r="119" spans="1:5">
      <c r="A119" s="126">
        <v>3239</v>
      </c>
      <c r="B119" s="126" t="s">
        <v>106</v>
      </c>
      <c r="C119" s="110">
        <f>SUMIFS('[3]Operativni plan 26-28'!G:G,'[3]Operativni plan 26-28'!$E:$E,$A119,'[3]Operativni plan 26-28'!$F:$F,$A$97&amp;"-43Š")</f>
        <v>2000</v>
      </c>
      <c r="D119" s="110">
        <f>SUMIFS('[3]Operativni plan 26-28'!H:H,'[3]Operativni plan 26-28'!$E:$E,$A119,'[3]Operativni plan 26-28'!$F:$F,$A$97&amp;"-43Š")</f>
        <v>2000</v>
      </c>
      <c r="E119" s="110">
        <f>SUMIFS('[3]Operativni plan 26-28'!I:I,'[3]Operativni plan 26-28'!$E:$E,$A119,'[3]Operativni plan 26-28'!$F:$F,$A$97&amp;"-43Š")</f>
        <v>2000</v>
      </c>
    </row>
    <row r="120" spans="1:5">
      <c r="A120" s="126">
        <v>3241</v>
      </c>
      <c r="B120" s="149" t="s">
        <v>132</v>
      </c>
      <c r="C120" s="110">
        <f>SUMIFS('[3]Operativni plan 26-28'!G:G,'[3]Operativni plan 26-28'!$E:$E,$A120,'[3]Operativni plan 26-28'!$F:$F,$A$97&amp;"-43Š")</f>
        <v>9000</v>
      </c>
      <c r="D120" s="110">
        <f>SUMIFS('[3]Operativni plan 26-28'!H:H,'[3]Operativni plan 26-28'!$E:$E,$A120,'[3]Operativni plan 26-28'!$F:$F,$A$97&amp;"-43Š")</f>
        <v>9000</v>
      </c>
      <c r="E120" s="110">
        <f>SUMIFS('[3]Operativni plan 26-28'!I:I,'[3]Operativni plan 26-28'!$E:$E,$A120,'[3]Operativni plan 26-28'!$F:$F,$A$97&amp;"-43Š")</f>
        <v>10000</v>
      </c>
    </row>
    <row r="121" spans="1:5">
      <c r="A121" s="126">
        <v>3293</v>
      </c>
      <c r="B121" s="126" t="s">
        <v>117</v>
      </c>
      <c r="C121" s="110">
        <f>SUMIFS('[3]Operativni plan 26-28'!G:G,'[3]Operativni plan 26-28'!$E:$E,$A121,'[3]Operativni plan 26-28'!$F:$F,$A$97&amp;"-43Š")</f>
        <v>1000</v>
      </c>
      <c r="D121" s="110">
        <f>SUMIFS('[3]Operativni plan 26-28'!H:H,'[3]Operativni plan 26-28'!$E:$E,$A121,'[3]Operativni plan 26-28'!$F:$F,$A$97&amp;"-43Š")</f>
        <v>2000</v>
      </c>
      <c r="E121" s="110">
        <f>SUMIFS('[3]Operativni plan 26-28'!I:I,'[3]Operativni plan 26-28'!$E:$E,$A121,'[3]Operativni plan 26-28'!$F:$F,$A$97&amp;"-43Š")</f>
        <v>2000</v>
      </c>
    </row>
    <row r="122" spans="1:5">
      <c r="A122" s="126">
        <v>3294</v>
      </c>
      <c r="B122" s="126" t="s">
        <v>118</v>
      </c>
      <c r="C122" s="110">
        <f>SUMIFS('[3]Operativni plan 26-28'!G:G,'[3]Operativni plan 26-28'!$E:$E,$A122,'[3]Operativni plan 26-28'!$F:$F,$A$97&amp;"-43Š")</f>
        <v>2000</v>
      </c>
      <c r="D122" s="110">
        <f>SUMIFS('[3]Operativni plan 26-28'!H:H,'[3]Operativni plan 26-28'!$E:$E,$A122,'[3]Operativni plan 26-28'!$F:$F,$A$97&amp;"-43Š")</f>
        <v>2000</v>
      </c>
      <c r="E122" s="110">
        <f>SUMIFS('[3]Operativni plan 26-28'!I:I,'[3]Operativni plan 26-28'!$E:$E,$A122,'[3]Operativni plan 26-28'!$F:$F,$A$97&amp;"-43Š")</f>
        <v>2000</v>
      </c>
    </row>
    <row r="123" spans="1:5">
      <c r="A123" s="126">
        <v>3295</v>
      </c>
      <c r="B123" s="126" t="s">
        <v>112</v>
      </c>
      <c r="C123" s="110">
        <f>SUMIFS('[3]Operativni plan 26-28'!G:G,'[3]Operativni plan 26-28'!$E:$E,$A123,'[3]Operativni plan 26-28'!$F:$F,$A$97&amp;"-43Š")</f>
        <v>3000</v>
      </c>
      <c r="D123" s="110">
        <f>SUMIFS('[3]Operativni plan 26-28'!H:H,'[3]Operativni plan 26-28'!$E:$E,$A123,'[3]Operativni plan 26-28'!$F:$F,$A$97&amp;"-43Š")</f>
        <v>2000</v>
      </c>
      <c r="E123" s="110">
        <f>SUMIFS('[3]Operativni plan 26-28'!I:I,'[3]Operativni plan 26-28'!$E:$E,$A123,'[3]Operativni plan 26-28'!$F:$F,$A$97&amp;"-43Š")</f>
        <v>2000</v>
      </c>
    </row>
    <row r="124" spans="1:5">
      <c r="A124" s="126">
        <v>3299</v>
      </c>
      <c r="B124" s="126" t="s">
        <v>129</v>
      </c>
      <c r="C124" s="110">
        <f>SUMIFS('[3]Operativni plan 26-28'!G:G,'[3]Operativni plan 26-28'!$E:$E,$A124,'[3]Operativni plan 26-28'!$F:$F,$A$97&amp;"-43Š")</f>
        <v>1000</v>
      </c>
      <c r="D124" s="110">
        <f>SUMIFS('[3]Operativni plan 26-28'!H:H,'[3]Operativni plan 26-28'!$E:$E,$A124,'[3]Operativni plan 26-28'!$F:$F,$A$97&amp;"-43Š")</f>
        <v>1000</v>
      </c>
      <c r="E124" s="110">
        <f>SUMIFS('[3]Operativni plan 26-28'!I:I,'[3]Operativni plan 26-28'!$E:$E,$A124,'[3]Operativni plan 26-28'!$F:$F,$A$97&amp;"-43Š")</f>
        <v>1000</v>
      </c>
    </row>
    <row r="125" spans="1:5">
      <c r="A125" s="123">
        <v>34</v>
      </c>
      <c r="B125" s="127" t="s">
        <v>36</v>
      </c>
      <c r="C125" s="125">
        <f>SUM(C126)</f>
        <v>150</v>
      </c>
      <c r="D125" s="125">
        <f t="shared" ref="D125:E125" si="12">SUM(D126)</f>
        <v>150</v>
      </c>
      <c r="E125" s="125">
        <f t="shared" si="12"/>
        <v>150</v>
      </c>
    </row>
    <row r="126" spans="1:5">
      <c r="A126" s="126">
        <v>3431</v>
      </c>
      <c r="B126" s="126" t="s">
        <v>119</v>
      </c>
      <c r="C126" s="110">
        <f>SUMIFS('[3]Operativni plan 26-28'!G:G,'[3]Operativni plan 26-28'!$E:$E,$A126,'[3]Operativni plan 26-28'!$F:$F,$A$97&amp;"-43Š")</f>
        <v>150</v>
      </c>
      <c r="D126" s="110">
        <f>SUMIFS('[3]Operativni plan 26-28'!H:H,'[3]Operativni plan 26-28'!$E:$E,$A126,'[3]Operativni plan 26-28'!$F:$F,$A$97&amp;"-43Š")</f>
        <v>150</v>
      </c>
      <c r="E126" s="110">
        <f>SUMIFS('[3]Operativni plan 26-28'!I:I,'[3]Operativni plan 26-28'!$E:$E,$A126,'[3]Operativni plan 26-28'!$F:$F,$A$97&amp;"-43Š")</f>
        <v>150</v>
      </c>
    </row>
    <row r="127" spans="1:5">
      <c r="A127" s="123">
        <v>41</v>
      </c>
      <c r="B127" s="127" t="s">
        <v>39</v>
      </c>
      <c r="C127" s="125">
        <f>SUM(C128:C128)</f>
        <v>3000</v>
      </c>
      <c r="D127" s="125">
        <f t="shared" ref="D127:E127" si="13">SUM(D128:D128)</f>
        <v>1000</v>
      </c>
      <c r="E127" s="125">
        <f t="shared" si="13"/>
        <v>1000</v>
      </c>
    </row>
    <row r="128" spans="1:5">
      <c r="A128" s="126">
        <v>4123</v>
      </c>
      <c r="B128" s="126" t="s">
        <v>108</v>
      </c>
      <c r="C128" s="110">
        <f>SUMIFS('[3]Operativni plan 26-28'!G:G,'[3]Operativni plan 26-28'!$E:$E,$A128,'[3]Operativni plan 26-28'!$F:$F,$A$97&amp;"-43Š")</f>
        <v>3000</v>
      </c>
      <c r="D128" s="110">
        <f>SUMIFS('[3]Operativni plan 26-28'!H:H,'[3]Operativni plan 26-28'!$E:$E,$A128,'[3]Operativni plan 26-28'!$F:$F,$A$97&amp;"-43Š")</f>
        <v>1000</v>
      </c>
      <c r="E128" s="110">
        <f>SUMIFS('[3]Operativni plan 26-28'!I:I,'[3]Operativni plan 26-28'!$E:$E,$A128,'[3]Operativni plan 26-28'!$F:$F,$A$97&amp;"-43Š")</f>
        <v>1000</v>
      </c>
    </row>
    <row r="129" spans="1:8">
      <c r="A129" s="123">
        <v>42</v>
      </c>
      <c r="B129" s="127" t="s">
        <v>41</v>
      </c>
      <c r="C129" s="125">
        <f t="shared" ref="C129:E129" si="14">SUM(C130:C135)</f>
        <v>442150</v>
      </c>
      <c r="D129" s="125">
        <f t="shared" si="14"/>
        <v>50000</v>
      </c>
      <c r="E129" s="125">
        <f t="shared" si="14"/>
        <v>50000</v>
      </c>
    </row>
    <row r="130" spans="1:8">
      <c r="A130" s="126">
        <v>4221</v>
      </c>
      <c r="B130" s="126" t="s">
        <v>113</v>
      </c>
      <c r="C130" s="110">
        <f>SUMIFS('[3]Operativni plan 26-28'!G:G,'[3]Operativni plan 26-28'!$E:$E,$A130,'[3]Operativni plan 26-28'!$F:$F,$A$97&amp;"-43Š")</f>
        <v>9650</v>
      </c>
      <c r="D130" s="110">
        <f>SUMIFS('[3]Operativni plan 26-28'!H:H,'[3]Operativni plan 26-28'!$E:$E,$A130,'[3]Operativni plan 26-28'!$F:$F,$A$97&amp;"-43Š")</f>
        <v>8000</v>
      </c>
      <c r="E130" s="110">
        <f>SUMIFS('[3]Operativni plan 26-28'!I:I,'[3]Operativni plan 26-28'!$E:$E,$A130,'[3]Operativni plan 26-28'!$F:$F,$A$97&amp;"-43Š")</f>
        <v>9000</v>
      </c>
    </row>
    <row r="131" spans="1:8">
      <c r="A131" s="126">
        <v>4222</v>
      </c>
      <c r="B131" s="126" t="s">
        <v>120</v>
      </c>
      <c r="C131" s="110">
        <f>SUMIFS('[3]Operativni plan 26-28'!G:G,'[3]Operativni plan 26-28'!$E:$E,$A131,'[3]Operativni plan 26-28'!$F:$F,$A$97&amp;"-43Š")</f>
        <v>2000</v>
      </c>
      <c r="D131" s="110">
        <f>SUMIFS('[3]Operativni plan 26-28'!H:H,'[3]Operativni plan 26-28'!$E:$E,$A131,'[3]Operativni plan 26-28'!$F:$F,$A$97&amp;"-43Š")</f>
        <v>2000</v>
      </c>
      <c r="E131" s="110">
        <f>SUMIFS('[3]Operativni plan 26-28'!I:I,'[3]Operativni plan 26-28'!$E:$E,$A131,'[3]Operativni plan 26-28'!$F:$F,$A$97&amp;"-43Š")</f>
        <v>1000</v>
      </c>
    </row>
    <row r="132" spans="1:8">
      <c r="A132" s="126">
        <v>4223</v>
      </c>
      <c r="B132" s="126" t="s">
        <v>121</v>
      </c>
      <c r="C132" s="110">
        <f>SUMIFS('[3]Operativni plan 26-28'!G:G,'[3]Operativni plan 26-28'!$E:$E,$A132,'[3]Operativni plan 26-28'!$F:$F,$A$97&amp;"-43Š")</f>
        <v>50000</v>
      </c>
      <c r="D132" s="110">
        <f>SUMIFS('[3]Operativni plan 26-28'!H:H,'[3]Operativni plan 26-28'!$E:$E,$A132,'[3]Operativni plan 26-28'!$F:$F,$A$97&amp;"-43Š")</f>
        <v>30000</v>
      </c>
      <c r="E132" s="110">
        <f>SUMIFS('[3]Operativni plan 26-28'!I:I,'[3]Operativni plan 26-28'!$E:$E,$A132,'[3]Operativni plan 26-28'!$F:$F,$A$97&amp;"-43Š")</f>
        <v>30000</v>
      </c>
    </row>
    <row r="133" spans="1:8">
      <c r="A133" s="130">
        <v>4231</v>
      </c>
      <c r="B133" s="150" t="s">
        <v>133</v>
      </c>
      <c r="C133" s="110">
        <f>SUMIFS('[3]Operativni plan 26-28'!G:G,'[3]Operativni plan 26-28'!$E:$E,$A133,'[3]Operativni plan 26-28'!$F:$F,$A$97&amp;"-43Š")</f>
        <v>360000</v>
      </c>
      <c r="D133" s="110">
        <f>SUMIFS('[3]Operativni plan 26-28'!H:H,'[3]Operativni plan 26-28'!$E:$E,$A133,'[3]Operativni plan 26-28'!$F:$F,$A$97&amp;"-43Š")</f>
        <v>0</v>
      </c>
      <c r="E133" s="110">
        <f>SUMIFS('[3]Operativni plan 26-28'!I:I,'[3]Operativni plan 26-28'!$E:$E,$A133,'[3]Operativni plan 26-28'!$F:$F,$A$97&amp;"-43Š")</f>
        <v>0</v>
      </c>
    </row>
    <row r="134" spans="1:8">
      <c r="A134" s="130">
        <v>4233</v>
      </c>
      <c r="B134" s="146" t="s">
        <v>151</v>
      </c>
      <c r="C134" s="110">
        <f>SUMIFS('[3]Operativni plan 26-28'!G:G,'[3]Operativni plan 26-28'!$E:$E,$A134,'[3]Operativni plan 26-28'!$F:$F,$A$97&amp;"-43Š")</f>
        <v>0</v>
      </c>
      <c r="D134" s="110">
        <f>SUMIFS('[3]Operativni plan 26-28'!H:H,'[3]Operativni plan 26-28'!$E:$E,$A134,'[3]Operativni plan 26-28'!$F:$F,$A$97&amp;"-43Š")</f>
        <v>0</v>
      </c>
      <c r="E134" s="110">
        <f>SUMIFS('[3]Operativni plan 26-28'!I:I,'[3]Operativni plan 26-28'!$E:$E,$A134,'[3]Operativni plan 26-28'!$F:$F,$A$97&amp;"-43Š")</f>
        <v>0</v>
      </c>
    </row>
    <row r="135" spans="1:8" ht="17.25" thickBot="1">
      <c r="A135" s="130">
        <v>4227</v>
      </c>
      <c r="B135" s="146" t="s">
        <v>150</v>
      </c>
      <c r="C135" s="110">
        <f>SUMIFS('[3]Operativni plan 26-28'!G:G,'[3]Operativni plan 26-28'!$E:$E,$A135,'[3]Operativni plan 26-28'!$F:$F,$A$97&amp;"-43Š")</f>
        <v>20500</v>
      </c>
      <c r="D135" s="110">
        <f>SUMIFS('[3]Operativni plan 26-28'!H:H,'[3]Operativni plan 26-28'!$E:$E,$A135,'[3]Operativni plan 26-28'!$F:$F,$A$97&amp;"-43Š")</f>
        <v>10000</v>
      </c>
      <c r="E135" s="110">
        <f>SUMIFS('[3]Operativni plan 26-28'!I:I,'[3]Operativni plan 26-28'!$E:$E,$A135,'[3]Operativni plan 26-28'!$F:$F,$A$97&amp;"-43Š")</f>
        <v>10000</v>
      </c>
    </row>
    <row r="136" spans="1:8" ht="17.25" thickBot="1">
      <c r="A136" s="179" t="s">
        <v>122</v>
      </c>
      <c r="B136" s="180"/>
      <c r="C136" s="128">
        <f>C97</f>
        <v>889778</v>
      </c>
      <c r="D136" s="128">
        <f>D97</f>
        <v>478250</v>
      </c>
      <c r="E136" s="128">
        <f>E97</f>
        <v>472650</v>
      </c>
    </row>
    <row r="137" spans="1:8" ht="16.5" customHeight="1">
      <c r="A137" s="189" t="s">
        <v>123</v>
      </c>
      <c r="B137" s="189"/>
      <c r="C137" s="119"/>
      <c r="D137" s="119"/>
      <c r="E137" s="119"/>
      <c r="H137" s="100"/>
    </row>
    <row r="138" spans="1:8">
      <c r="A138" s="120" t="s">
        <v>84</v>
      </c>
      <c r="B138" s="121" t="s">
        <v>85</v>
      </c>
      <c r="C138" s="122">
        <f>C139</f>
        <v>0</v>
      </c>
      <c r="D138" s="122">
        <f>D139</f>
        <v>0</v>
      </c>
      <c r="E138" s="122">
        <f>E139</f>
        <v>0</v>
      </c>
      <c r="H138" s="100"/>
    </row>
    <row r="139" spans="1:8" ht="15" customHeight="1">
      <c r="A139" s="123">
        <v>32</v>
      </c>
      <c r="B139" s="127" t="s">
        <v>34</v>
      </c>
      <c r="C139" s="125">
        <f>SUM(C140:C140)</f>
        <v>0</v>
      </c>
      <c r="D139" s="125">
        <f>SUM(D140:D140)</f>
        <v>0</v>
      </c>
      <c r="E139" s="125">
        <f>SUM(E140:E140)</f>
        <v>0</v>
      </c>
      <c r="H139" s="100"/>
    </row>
    <row r="140" spans="1:8" ht="18.75" customHeight="1">
      <c r="A140" s="126">
        <v>3227</v>
      </c>
      <c r="B140" s="126" t="s">
        <v>98</v>
      </c>
      <c r="C140" s="110"/>
      <c r="D140" s="110"/>
      <c r="E140" s="110"/>
      <c r="H140" s="100"/>
    </row>
    <row r="141" spans="1:8" ht="15.75" customHeight="1">
      <c r="H141" s="100"/>
    </row>
    <row r="142" spans="1:8" ht="3.75" customHeight="1">
      <c r="H142" s="100"/>
    </row>
    <row r="143" spans="1:8">
      <c r="A143" s="190" t="s">
        <v>124</v>
      </c>
      <c r="B143" s="191"/>
      <c r="C143" s="122">
        <f>C66+C94+C136+C138</f>
        <v>2244978</v>
      </c>
      <c r="D143" s="122">
        <f>D66+D94+D136+D138</f>
        <v>1767150</v>
      </c>
      <c r="E143" s="122">
        <f t="shared" ref="D143:E143" si="15">E66+E94+E136+E138</f>
        <v>1866470</v>
      </c>
      <c r="H143" s="100"/>
    </row>
    <row r="144" spans="1:8">
      <c r="A144" s="116"/>
      <c r="B144" s="116"/>
      <c r="C144" s="114"/>
      <c r="D144" s="114"/>
      <c r="E144" s="114"/>
      <c r="H144" s="100"/>
    </row>
    <row r="145" spans="1:9" ht="25.5">
      <c r="A145" s="103"/>
      <c r="B145" s="104" t="s">
        <v>125</v>
      </c>
      <c r="C145" s="193" t="s">
        <v>158</v>
      </c>
      <c r="D145" s="194" t="s">
        <v>142</v>
      </c>
      <c r="E145" s="194" t="s">
        <v>157</v>
      </c>
    </row>
    <row r="146" spans="1:9">
      <c r="A146" s="106" t="s">
        <v>72</v>
      </c>
      <c r="B146" s="106" t="s">
        <v>73</v>
      </c>
      <c r="C146" s="107" t="s">
        <v>75</v>
      </c>
      <c r="D146" s="107" t="s">
        <v>75</v>
      </c>
      <c r="E146" s="107" t="s">
        <v>75</v>
      </c>
    </row>
    <row r="147" spans="1:9">
      <c r="A147" s="108"/>
      <c r="B147" s="109" t="s">
        <v>152</v>
      </c>
      <c r="C147" s="110">
        <v>0</v>
      </c>
      <c r="D147" s="110">
        <v>0</v>
      </c>
      <c r="E147" s="110">
        <v>0</v>
      </c>
    </row>
    <row r="148" spans="1:9">
      <c r="A148" s="108"/>
      <c r="B148" s="109" t="s">
        <v>153</v>
      </c>
      <c r="C148" s="110">
        <v>0</v>
      </c>
      <c r="D148" s="110">
        <v>0</v>
      </c>
      <c r="E148" s="110">
        <v>0</v>
      </c>
    </row>
    <row r="149" spans="1:9">
      <c r="A149" s="108"/>
      <c r="B149" s="111" t="s">
        <v>76</v>
      </c>
      <c r="C149" s="112">
        <f>SUM(C147:C148)</f>
        <v>0</v>
      </c>
      <c r="D149" s="112">
        <f t="shared" ref="D149:E149" si="16">SUM(D147:D148)</f>
        <v>0</v>
      </c>
      <c r="E149" s="112">
        <f t="shared" si="16"/>
        <v>0</v>
      </c>
    </row>
    <row r="150" spans="1:9">
      <c r="B150" s="113"/>
      <c r="C150" s="114"/>
      <c r="D150" s="114"/>
      <c r="E150" s="114"/>
    </row>
    <row r="151" spans="1:9">
      <c r="A151" s="183" t="s">
        <v>126</v>
      </c>
      <c r="B151" s="184"/>
      <c r="C151" s="115">
        <f>C143+C149</f>
        <v>2244978</v>
      </c>
      <c r="D151" s="115">
        <f>D143+D149</f>
        <v>1767150</v>
      </c>
      <c r="E151" s="115">
        <f>E143+E149</f>
        <v>1866470</v>
      </c>
    </row>
    <row r="152" spans="1:9">
      <c r="A152" s="131"/>
      <c r="B152" s="99"/>
    </row>
    <row r="153" spans="1:9" ht="16.5" customHeight="1">
      <c r="A153" s="151" t="s">
        <v>134</v>
      </c>
      <c r="B153" s="164" t="s">
        <v>164</v>
      </c>
      <c r="C153" s="186" t="s">
        <v>159</v>
      </c>
      <c r="D153" s="186"/>
      <c r="E153" s="186"/>
      <c r="F153" s="102"/>
    </row>
    <row r="154" spans="1:9" ht="16.5" customHeight="1">
      <c r="A154" s="151" t="s">
        <v>135</v>
      </c>
      <c r="B154" s="157" t="s">
        <v>163</v>
      </c>
      <c r="C154" s="152"/>
      <c r="D154" s="152"/>
      <c r="E154" s="152"/>
      <c r="F154" s="153"/>
      <c r="G154" s="134"/>
      <c r="H154" s="134"/>
    </row>
    <row r="155" spans="1:9" ht="16.5" customHeight="1">
      <c r="A155" s="151" t="s">
        <v>136</v>
      </c>
      <c r="B155" s="165">
        <v>45958</v>
      </c>
      <c r="C155" s="99"/>
      <c r="D155" s="99"/>
      <c r="E155" s="99"/>
      <c r="F155" s="154"/>
      <c r="I155" s="134"/>
    </row>
    <row r="156" spans="1:9" ht="16.5" customHeight="1">
      <c r="A156" s="132"/>
      <c r="B156" s="101"/>
      <c r="C156" s="187" t="s">
        <v>165</v>
      </c>
      <c r="D156" s="187"/>
      <c r="E156" s="187"/>
    </row>
    <row r="157" spans="1:9">
      <c r="A157" s="132"/>
      <c r="B157" s="133"/>
      <c r="C157" s="134"/>
      <c r="D157" s="134"/>
      <c r="E157" s="134"/>
    </row>
    <row r="158" spans="1:9">
      <c r="A158" s="100"/>
      <c r="B158" s="133"/>
      <c r="C158" s="134"/>
      <c r="D158" s="134"/>
      <c r="E158" s="134"/>
      <c r="F158" s="155"/>
      <c r="G158" s="101"/>
    </row>
    <row r="159" spans="1:9">
      <c r="A159" s="100"/>
      <c r="C159" s="133"/>
      <c r="D159" s="133"/>
      <c r="E159" s="133"/>
      <c r="F159" s="155"/>
      <c r="G159" s="156"/>
      <c r="H159" s="156"/>
      <c r="I159" s="101"/>
    </row>
    <row r="160" spans="1:9">
      <c r="A160" s="100"/>
      <c r="C160" s="133"/>
      <c r="D160" s="133"/>
      <c r="E160" s="133"/>
      <c r="F160" s="155"/>
      <c r="G160" s="156"/>
      <c r="H160" s="156"/>
      <c r="I160" s="156"/>
    </row>
    <row r="161" spans="1:9">
      <c r="A161" s="135"/>
      <c r="I161" s="156"/>
    </row>
  </sheetData>
  <mergeCells count="15">
    <mergeCell ref="A151:B151"/>
    <mergeCell ref="C153:E153"/>
    <mergeCell ref="C156:E156"/>
    <mergeCell ref="A68:B68"/>
    <mergeCell ref="A94:B94"/>
    <mergeCell ref="A96:B96"/>
    <mergeCell ref="A136:B136"/>
    <mergeCell ref="A137:B137"/>
    <mergeCell ref="A143:B143"/>
    <mergeCell ref="A66:B66"/>
    <mergeCell ref="A4:E4"/>
    <mergeCell ref="A5:E5"/>
    <mergeCell ref="A6:E6"/>
    <mergeCell ref="A22:B22"/>
    <mergeCell ref="A25:B25"/>
  </mergeCells>
  <pageMargins left="0.70866141732283472" right="0.70866141732283472" top="0.35433070866141736" bottom="0.35433070866141736" header="0.31496062992125984" footer="0.31496062992125984"/>
  <pageSetup paperSize="9" scale="68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Opći dio</vt:lpstr>
      <vt:lpstr>A) RAČUN PRIHODA I RASHODA</vt:lpstr>
      <vt:lpstr>POSEBNI DIO FINANCIJSKOG PLANA</vt:lpstr>
      <vt:lpstr>'POSEBNI DIO FINANCIJSKOG PLANA'!Podrucje_ispisa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vbacic</dc:creator>
  <cp:lastModifiedBy>Snježana Žabec</cp:lastModifiedBy>
  <cp:lastPrinted>2025-02-03T12:04:14Z</cp:lastPrinted>
  <dcterms:created xsi:type="dcterms:W3CDTF">2023-01-18T15:08:06Z</dcterms:created>
  <dcterms:modified xsi:type="dcterms:W3CDTF">2025-10-27T11:08:13Z</dcterms:modified>
</cp:coreProperties>
</file>