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cdu006\hvz_data\Financije\Državna vatrogasna škola\2025\"/>
    </mc:Choice>
  </mc:AlternateContent>
  <xr:revisionPtr revIDLastSave="0" documentId="13_ncr:1_{9CC52E3B-07F7-4949-A184-FD964BE48EE2}" xr6:coauthVersionLast="47" xr6:coauthVersionMax="47" xr10:uidLastSave="{00000000-0000-0000-0000-000000000000}"/>
  <bookViews>
    <workbookView xWindow="-120" yWindow="-120" windowWidth="29040" windowHeight="15840" firstSheet="3" activeTab="11" xr2:uid="{00000000-000D-0000-FFFF-FFFF00000000}"/>
  </bookViews>
  <sheets>
    <sheet name="SIJEČANJ" sheetId="13" r:id="rId1"/>
    <sheet name="VELJAČA" sheetId="14" r:id="rId2"/>
    <sheet name="OŽUJAK" sheetId="15" r:id="rId3"/>
    <sheet name="TRAVANJ" sheetId="16" r:id="rId4"/>
    <sheet name="SVIBANJ" sheetId="17" r:id="rId5"/>
    <sheet name="LIPANJ" sheetId="18" r:id="rId6"/>
    <sheet name="SRPANJ" sheetId="19" r:id="rId7"/>
    <sheet name="KOLOVOZ" sheetId="20" r:id="rId8"/>
    <sheet name="RUJAN" sheetId="22" r:id="rId9"/>
    <sheet name="LISTOPAD" sheetId="21" r:id="rId10"/>
    <sheet name="STUDENI" sheetId="23" r:id="rId11"/>
    <sheet name="PROSINAC" sheetId="24" r:id="rId12"/>
  </sheets>
  <definedNames>
    <definedName name="Br_fakture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0">SIJEČANJ!#REF!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0">SIJEČANJ!#REF!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0" i="24" l="1"/>
  <c r="E20" i="24" l="1"/>
  <c r="B18" i="24" a="1"/>
  <c r="B18" i="24" s="1"/>
  <c r="C18" i="24" a="1"/>
  <c r="C18" i="24" s="1"/>
  <c r="B19" i="24" a="1"/>
  <c r="B19" i="24" s="1"/>
  <c r="C19" i="24" a="1"/>
  <c r="C19" i="24" s="1"/>
  <c r="B110" i="24" a="1"/>
  <c r="B110" i="24" s="1"/>
  <c r="C110" i="24" a="1"/>
  <c r="C110" i="24" s="1"/>
  <c r="E107" i="24"/>
  <c r="E105" i="24"/>
  <c r="E101" i="24"/>
  <c r="E99" i="24"/>
  <c r="B99" i="24" a="1"/>
  <c r="B99" i="24" s="1"/>
  <c r="C99" i="24" a="1"/>
  <c r="C99" i="24" s="1"/>
  <c r="B101" i="24" a="1"/>
  <c r="B101" i="24" s="1"/>
  <c r="C101" i="24" a="1"/>
  <c r="C101" i="24" s="1"/>
  <c r="B105" i="24" a="1"/>
  <c r="B105" i="24" s="1"/>
  <c r="C105" i="24" a="1"/>
  <c r="C105" i="24" s="1"/>
  <c r="E97" i="24"/>
  <c r="E95" i="24"/>
  <c r="B95" i="24" a="1"/>
  <c r="B95" i="24" s="1"/>
  <c r="C95" i="24" a="1"/>
  <c r="C95" i="24" s="1"/>
  <c r="B97" i="24" a="1"/>
  <c r="B97" i="24" s="1"/>
  <c r="C97" i="24" a="1"/>
  <c r="C97" i="24" s="1"/>
  <c r="B107" i="24" a="1"/>
  <c r="B107" i="24" s="1"/>
  <c r="C107" i="24" a="1"/>
  <c r="C107" i="24" s="1"/>
  <c r="E93" i="24"/>
  <c r="E91" i="24"/>
  <c r="E89" i="24"/>
  <c r="B89" i="24" a="1"/>
  <c r="B89" i="24" s="1"/>
  <c r="C89" i="24" a="1"/>
  <c r="C89" i="24" s="1"/>
  <c r="B91" i="24" a="1"/>
  <c r="B91" i="24" s="1"/>
  <c r="C91" i="24" a="1"/>
  <c r="C91" i="24" s="1"/>
  <c r="B93" i="24" a="1"/>
  <c r="B93" i="24" s="1"/>
  <c r="C93" i="24" a="1"/>
  <c r="C93" i="24" s="1"/>
  <c r="E84" i="24"/>
  <c r="E82" i="24"/>
  <c r="E80" i="24"/>
  <c r="E77" i="24"/>
  <c r="E75" i="24"/>
  <c r="E73" i="24"/>
  <c r="E71" i="24"/>
  <c r="B71" i="24" a="1"/>
  <c r="B71" i="24" s="1"/>
  <c r="C71" i="24" a="1"/>
  <c r="C71" i="24" s="1"/>
  <c r="B73" i="24" a="1"/>
  <c r="B73" i="24" s="1"/>
  <c r="C73" i="24" a="1"/>
  <c r="C73" i="24" s="1"/>
  <c r="B75" i="24" a="1"/>
  <c r="B75" i="24" s="1"/>
  <c r="C75" i="24" a="1"/>
  <c r="C75" i="24" s="1"/>
  <c r="B77" i="24" a="1"/>
  <c r="B77" i="24" s="1"/>
  <c r="C77" i="24" a="1"/>
  <c r="C77" i="24" s="1"/>
  <c r="B80" i="24" a="1"/>
  <c r="B80" i="24" s="1"/>
  <c r="C80" i="24" a="1"/>
  <c r="C80" i="24" s="1"/>
  <c r="B82" i="24" a="1"/>
  <c r="B82" i="24" s="1"/>
  <c r="C82" i="24" a="1"/>
  <c r="C82" i="24" s="1"/>
  <c r="B84" i="24" a="1"/>
  <c r="B84" i="24" s="1"/>
  <c r="C84" i="24" a="1"/>
  <c r="C84" i="24" s="1"/>
  <c r="E49" i="24"/>
  <c r="E28" i="24"/>
  <c r="B60" i="24" a="1"/>
  <c r="B60" i="24" s="1"/>
  <c r="E52" i="24"/>
  <c r="E64" i="24"/>
  <c r="E166" i="24"/>
  <c r="C166" i="24" a="1"/>
  <c r="C166" i="24" s="1"/>
  <c r="B166" i="24" a="1"/>
  <c r="B166" i="24" s="1"/>
  <c r="E164" i="24"/>
  <c r="C164" i="24" a="1"/>
  <c r="C164" i="24" s="1"/>
  <c r="B164" i="24" a="1"/>
  <c r="B164" i="24" s="1"/>
  <c r="E162" i="24"/>
  <c r="C162" i="24" a="1"/>
  <c r="C162" i="24" s="1"/>
  <c r="B162" i="24" a="1"/>
  <c r="B162" i="24" s="1"/>
  <c r="E160" i="24"/>
  <c r="C160" i="24" a="1"/>
  <c r="C160" i="24" s="1"/>
  <c r="B160" i="24" a="1"/>
  <c r="B160" i="24" s="1"/>
  <c r="E158" i="24"/>
  <c r="C158" i="24" a="1"/>
  <c r="C158" i="24" s="1"/>
  <c r="B158" i="24" a="1"/>
  <c r="B158" i="24" s="1"/>
  <c r="E156" i="24"/>
  <c r="C156" i="24" a="1"/>
  <c r="C156" i="24" s="1"/>
  <c r="B156" i="24" a="1"/>
  <c r="B156" i="24" s="1"/>
  <c r="E154" i="24"/>
  <c r="C154" i="24" a="1"/>
  <c r="C154" i="24" s="1"/>
  <c r="B154" i="24" a="1"/>
  <c r="B154" i="24" s="1"/>
  <c r="E152" i="24"/>
  <c r="C152" i="24" a="1"/>
  <c r="C152" i="24" s="1"/>
  <c r="B152" i="24" a="1"/>
  <c r="B152" i="24" s="1"/>
  <c r="E150" i="24"/>
  <c r="C150" i="24" a="1"/>
  <c r="C150" i="24" s="1"/>
  <c r="B150" i="24" a="1"/>
  <c r="B150" i="24" s="1"/>
  <c r="E148" i="24"/>
  <c r="C148" i="24" a="1"/>
  <c r="C148" i="24" s="1"/>
  <c r="B148" i="24" a="1"/>
  <c r="B148" i="24" s="1"/>
  <c r="E146" i="24"/>
  <c r="C146" i="24" a="1"/>
  <c r="C146" i="24" s="1"/>
  <c r="B146" i="24" a="1"/>
  <c r="B146" i="24" s="1"/>
  <c r="E144" i="24"/>
  <c r="C144" i="24" a="1"/>
  <c r="C144" i="24" s="1"/>
  <c r="B144" i="24" a="1"/>
  <c r="B144" i="24" s="1"/>
  <c r="E142" i="24"/>
  <c r="C142" i="24" a="1"/>
  <c r="C142" i="24" s="1"/>
  <c r="B142" i="24" a="1"/>
  <c r="B142" i="24" s="1"/>
  <c r="E140" i="24"/>
  <c r="C140" i="24" a="1"/>
  <c r="C140" i="24" s="1"/>
  <c r="B140" i="24" a="1"/>
  <c r="B140" i="24" s="1"/>
  <c r="E138" i="24"/>
  <c r="C138" i="24" a="1"/>
  <c r="C138" i="24" s="1"/>
  <c r="B138" i="24" a="1"/>
  <c r="B138" i="24" s="1"/>
  <c r="E136" i="24"/>
  <c r="C136" i="24" a="1"/>
  <c r="C136" i="24" s="1"/>
  <c r="B136" i="24" a="1"/>
  <c r="B136" i="24" s="1"/>
  <c r="E134" i="24"/>
  <c r="C134" i="24" a="1"/>
  <c r="C134" i="24" s="1"/>
  <c r="B134" i="24" a="1"/>
  <c r="B134" i="24" s="1"/>
  <c r="E132" i="24"/>
  <c r="C132" i="24" a="1"/>
  <c r="C132" i="24" s="1"/>
  <c r="B132" i="24" a="1"/>
  <c r="B132" i="24" s="1"/>
  <c r="E130" i="24"/>
  <c r="C130" i="24" a="1"/>
  <c r="C130" i="24" s="1"/>
  <c r="B130" i="24" a="1"/>
  <c r="B130" i="24" s="1"/>
  <c r="E128" i="24"/>
  <c r="C128" i="24" a="1"/>
  <c r="C128" i="24" s="1"/>
  <c r="B128" i="24" a="1"/>
  <c r="B128" i="24" s="1"/>
  <c r="E126" i="24"/>
  <c r="C126" i="24" a="1"/>
  <c r="C126" i="24" s="1"/>
  <c r="B126" i="24" a="1"/>
  <c r="B126" i="24" s="1"/>
  <c r="E124" i="24"/>
  <c r="C124" i="24" a="1"/>
  <c r="C124" i="24" s="1"/>
  <c r="B124" i="24" a="1"/>
  <c r="B124" i="24" s="1"/>
  <c r="E122" i="24"/>
  <c r="C122" i="24" a="1"/>
  <c r="C122" i="24" s="1"/>
  <c r="B122" i="24" a="1"/>
  <c r="B122" i="24" s="1"/>
  <c r="E120" i="24"/>
  <c r="C120" i="24" a="1"/>
  <c r="C120" i="24" s="1"/>
  <c r="B120" i="24" a="1"/>
  <c r="B120" i="24" s="1"/>
  <c r="E118" i="24"/>
  <c r="C118" i="24" a="1"/>
  <c r="C118" i="24" s="1"/>
  <c r="B118" i="24" a="1"/>
  <c r="B118" i="24" s="1"/>
  <c r="E116" i="24"/>
  <c r="C116" i="24" a="1"/>
  <c r="C116" i="24" s="1"/>
  <c r="B116" i="24" a="1"/>
  <c r="B116" i="24" s="1"/>
  <c r="E114" i="24"/>
  <c r="C114" i="24" a="1"/>
  <c r="C114" i="24" s="1"/>
  <c r="B114" i="24" a="1"/>
  <c r="B114" i="24" s="1"/>
  <c r="E112" i="24"/>
  <c r="C112" i="24" a="1"/>
  <c r="C112" i="24" s="1"/>
  <c r="B112" i="24" a="1"/>
  <c r="B112" i="24" s="1"/>
  <c r="E69" i="24"/>
  <c r="C69" i="24" a="1"/>
  <c r="C69" i="24" s="1"/>
  <c r="B69" i="24" a="1"/>
  <c r="B69" i="24" s="1"/>
  <c r="E67" i="24"/>
  <c r="C67" i="24" a="1"/>
  <c r="C67" i="24" s="1"/>
  <c r="B67" i="24" a="1"/>
  <c r="B67" i="24" s="1"/>
  <c r="C64" i="24" a="1"/>
  <c r="C64" i="24" s="1"/>
  <c r="B64" i="24" a="1"/>
  <c r="B64" i="24" s="1"/>
  <c r="E62" i="24"/>
  <c r="B62" i="24" a="1"/>
  <c r="B62" i="24" s="1"/>
  <c r="E60" i="24"/>
  <c r="E58" i="24"/>
  <c r="C58" i="24" a="1"/>
  <c r="C58" i="24" s="1"/>
  <c r="B58" i="24" a="1"/>
  <c r="B58" i="24" s="1"/>
  <c r="E56" i="24"/>
  <c r="C56" i="24" a="1"/>
  <c r="C56" i="24" s="1"/>
  <c r="B56" i="24" a="1"/>
  <c r="B56" i="24" s="1"/>
  <c r="E54" i="24"/>
  <c r="C54" i="24" a="1"/>
  <c r="C54" i="24" s="1"/>
  <c r="B54" i="24" a="1"/>
  <c r="B54" i="24" s="1"/>
  <c r="C52" i="24" a="1"/>
  <c r="C52" i="24" s="1"/>
  <c r="B52" i="24" a="1"/>
  <c r="B52" i="24" s="1"/>
  <c r="C49" i="24" a="1"/>
  <c r="C49" i="24" s="1"/>
  <c r="B49" i="24" a="1"/>
  <c r="B49" i="24" s="1"/>
  <c r="E46" i="24"/>
  <c r="C46" i="24" a="1"/>
  <c r="C46" i="24" s="1"/>
  <c r="B46" i="24" a="1"/>
  <c r="B46" i="24" s="1"/>
  <c r="E44" i="24"/>
  <c r="C44" i="24" a="1"/>
  <c r="C44" i="24" s="1"/>
  <c r="B44" i="24" a="1"/>
  <c r="B44" i="24" s="1"/>
  <c r="E41" i="24"/>
  <c r="C41" i="24" a="1"/>
  <c r="C41" i="24" s="1"/>
  <c r="B41" i="24" a="1"/>
  <c r="B41" i="24" s="1"/>
  <c r="E39" i="24"/>
  <c r="C39" i="24" a="1"/>
  <c r="C39" i="24" s="1"/>
  <c r="B39" i="24" a="1"/>
  <c r="B39" i="24" s="1"/>
  <c r="E37" i="24"/>
  <c r="C37" i="24" a="1"/>
  <c r="C37" i="24" s="1"/>
  <c r="B37" i="24" a="1"/>
  <c r="B37" i="24" s="1"/>
  <c r="E35" i="24"/>
  <c r="E32" i="24"/>
  <c r="E30" i="24"/>
  <c r="E25" i="24"/>
  <c r="C25" i="24" a="1"/>
  <c r="C25" i="24" s="1"/>
  <c r="B25" i="24" a="1"/>
  <c r="B25" i="24" s="1"/>
  <c r="E23" i="24"/>
  <c r="C17" i="24" a="1"/>
  <c r="C17" i="24" s="1"/>
  <c r="B17" i="24" a="1"/>
  <c r="B17" i="24" s="1"/>
  <c r="C16" i="24" a="1"/>
  <c r="C16" i="24" s="1"/>
  <c r="B16" i="24" a="1"/>
  <c r="B16" i="24" s="1"/>
  <c r="C15" i="24" a="1"/>
  <c r="C15" i="24" s="1"/>
  <c r="B15" i="24" a="1"/>
  <c r="B15" i="24" s="1"/>
  <c r="C13" i="24" a="1"/>
  <c r="C13" i="24" s="1"/>
  <c r="B13" i="24" a="1"/>
  <c r="B13" i="24" s="1"/>
  <c r="C12" i="24" a="1"/>
  <c r="C12" i="24" s="1"/>
  <c r="B12" i="24" a="1"/>
  <c r="B12" i="24" s="1"/>
  <c r="C11" i="24" a="1"/>
  <c r="C11" i="24" s="1"/>
  <c r="B11" i="24" a="1"/>
  <c r="B11" i="24" s="1"/>
  <c r="C10" i="24" a="1"/>
  <c r="C10" i="24" s="1"/>
  <c r="B10" i="24" a="1"/>
  <c r="B10" i="24" s="1"/>
  <c r="C9" i="24" a="1"/>
  <c r="C9" i="24" s="1"/>
  <c r="B9" i="24" a="1"/>
  <c r="B9" i="24" s="1"/>
  <c r="H32" i="24" l="1"/>
  <c r="E167" i="24"/>
  <c r="I112" i="24"/>
  <c r="E97" i="23" l="1"/>
  <c r="B56" i="23" a="1"/>
  <c r="B56" i="23" s="1"/>
  <c r="C56" i="23" a="1"/>
  <c r="C56" i="23" s="1"/>
  <c r="E88" i="23"/>
  <c r="B88" i="23" a="1"/>
  <c r="B88" i="23" s="1"/>
  <c r="C88" i="23" a="1"/>
  <c r="C88" i="23" s="1"/>
  <c r="E74" i="23"/>
  <c r="B74" i="23" a="1"/>
  <c r="B74" i="23" s="1"/>
  <c r="C74" i="23" a="1"/>
  <c r="C74" i="23" s="1"/>
  <c r="E38" i="23"/>
  <c r="E33" i="23"/>
  <c r="E78" i="23"/>
  <c r="B78" i="23" a="1"/>
  <c r="B78" i="23" s="1"/>
  <c r="C78" i="23" a="1"/>
  <c r="C78" i="23" s="1"/>
  <c r="E29" i="23"/>
  <c r="E93" i="23"/>
  <c r="E95" i="23"/>
  <c r="B95" i="23" a="1"/>
  <c r="B95" i="23" s="1"/>
  <c r="C93" i="23" a="1"/>
  <c r="C93" i="23" s="1"/>
  <c r="B93" i="23" a="1"/>
  <c r="B93" i="23" s="1"/>
  <c r="E90" i="23"/>
  <c r="C90" i="23" a="1"/>
  <c r="C90" i="23" s="1"/>
  <c r="B90" i="23" a="1"/>
  <c r="B90" i="23" s="1"/>
  <c r="E86" i="23"/>
  <c r="C86" i="23" a="1"/>
  <c r="C86" i="23" s="1"/>
  <c r="B86" i="23" a="1"/>
  <c r="B86" i="23" s="1"/>
  <c r="E84" i="23"/>
  <c r="C84" i="23" a="1"/>
  <c r="C84" i="23" s="1"/>
  <c r="B84" i="23" a="1"/>
  <c r="B84" i="23" s="1"/>
  <c r="E82" i="23"/>
  <c r="C82" i="23" a="1"/>
  <c r="C82" i="23" s="1"/>
  <c r="B82" i="23" a="1"/>
  <c r="B82" i="23" s="1"/>
  <c r="E80" i="23"/>
  <c r="C80" i="23" a="1"/>
  <c r="C80" i="23" s="1"/>
  <c r="B80" i="23" a="1"/>
  <c r="B80" i="23" s="1"/>
  <c r="E72" i="23"/>
  <c r="C72" i="23" a="1"/>
  <c r="C72" i="23" s="1"/>
  <c r="B72" i="23" a="1"/>
  <c r="B72" i="23" s="1"/>
  <c r="C70" i="23" a="1"/>
  <c r="C70" i="23" s="1"/>
  <c r="B70" i="23" a="1"/>
  <c r="B70" i="23" s="1"/>
  <c r="E66" i="23"/>
  <c r="C66" i="23" a="1"/>
  <c r="C66" i="23" s="1"/>
  <c r="B66" i="23" a="1"/>
  <c r="B66" i="23" s="1"/>
  <c r="E64" i="23"/>
  <c r="C64" i="23" a="1"/>
  <c r="C64" i="23" s="1"/>
  <c r="B64" i="23" a="1"/>
  <c r="B64" i="23" s="1"/>
  <c r="E62" i="23"/>
  <c r="C62" i="23" a="1"/>
  <c r="C62" i="23" s="1"/>
  <c r="B62" i="23" a="1"/>
  <c r="B62" i="23" s="1"/>
  <c r="E60" i="23"/>
  <c r="C60" i="23" a="1"/>
  <c r="C60" i="23" s="1"/>
  <c r="B60" i="23" a="1"/>
  <c r="B60" i="23" s="1"/>
  <c r="E58" i="23"/>
  <c r="C58" i="23" a="1"/>
  <c r="C58" i="23" s="1"/>
  <c r="B58" i="23" a="1"/>
  <c r="B58" i="23" s="1"/>
  <c r="E54" i="23"/>
  <c r="E56" i="23" s="1"/>
  <c r="B54" i="23" a="1"/>
  <c r="B54" i="23" s="1"/>
  <c r="E52" i="23"/>
  <c r="C52" i="23" a="1"/>
  <c r="C52" i="23" s="1"/>
  <c r="B52" i="23" a="1"/>
  <c r="B52" i="23" s="1"/>
  <c r="E50" i="23"/>
  <c r="C50" i="23" a="1"/>
  <c r="C50" i="23" s="1"/>
  <c r="B50" i="23" a="1"/>
  <c r="B50" i="23" s="1"/>
  <c r="E48" i="23"/>
  <c r="C48" i="23" a="1"/>
  <c r="C48" i="23" s="1"/>
  <c r="B48" i="23" a="1"/>
  <c r="B48" i="23" s="1"/>
  <c r="E44" i="23"/>
  <c r="E42" i="23"/>
  <c r="C42" i="23" a="1"/>
  <c r="C42" i="23" s="1"/>
  <c r="B42" i="23" a="1"/>
  <c r="B42" i="23" s="1"/>
  <c r="E40" i="23"/>
  <c r="C40" i="23" a="1"/>
  <c r="C40" i="23" s="1"/>
  <c r="B40" i="23" a="1"/>
  <c r="B40" i="23" s="1"/>
  <c r="C38" i="23" a="1"/>
  <c r="C38" i="23" s="1"/>
  <c r="B38" i="23" a="1"/>
  <c r="B38" i="23" s="1"/>
  <c r="E35" i="23"/>
  <c r="C35" i="23" a="1"/>
  <c r="C35" i="23" s="1"/>
  <c r="B35" i="23" a="1"/>
  <c r="B35" i="23" s="1"/>
  <c r="E31" i="23"/>
  <c r="E26" i="23"/>
  <c r="E24" i="23"/>
  <c r="C24" i="23" a="1"/>
  <c r="C24" i="23" s="1"/>
  <c r="B24" i="23" a="1"/>
  <c r="B24" i="23" s="1"/>
  <c r="E22" i="23"/>
  <c r="C18" i="23" a="1"/>
  <c r="C18" i="23" s="1"/>
  <c r="B18" i="23" a="1"/>
  <c r="B18" i="23" s="1"/>
  <c r="C17" i="23" a="1"/>
  <c r="C17" i="23" s="1"/>
  <c r="B17" i="23" a="1"/>
  <c r="B17" i="23" s="1"/>
  <c r="C16" i="23" a="1"/>
  <c r="C16" i="23" s="1"/>
  <c r="B16" i="23" a="1"/>
  <c r="B16" i="23" s="1"/>
  <c r="C15" i="23" a="1"/>
  <c r="C15" i="23" s="1"/>
  <c r="B15" i="23" a="1"/>
  <c r="B15" i="23" s="1"/>
  <c r="C13" i="23" a="1"/>
  <c r="C13" i="23" s="1"/>
  <c r="B13" i="23" a="1"/>
  <c r="B13" i="23" s="1"/>
  <c r="C12" i="23" a="1"/>
  <c r="C12" i="23" s="1"/>
  <c r="B12" i="23" a="1"/>
  <c r="B12" i="23" s="1"/>
  <c r="C11" i="23" a="1"/>
  <c r="C11" i="23" s="1"/>
  <c r="B11" i="23" a="1"/>
  <c r="B11" i="23" s="1"/>
  <c r="C10" i="23" a="1"/>
  <c r="C10" i="23" s="1"/>
  <c r="B10" i="23" a="1"/>
  <c r="B10" i="23" s="1"/>
  <c r="C9" i="23" a="1"/>
  <c r="C9" i="23" s="1"/>
  <c r="B9" i="23" a="1"/>
  <c r="B9" i="23" s="1"/>
  <c r="E70" i="21"/>
  <c r="E92" i="21"/>
  <c r="B92" i="21" a="1"/>
  <c r="B92" i="21" s="1"/>
  <c r="C92" i="21" a="1"/>
  <c r="C92" i="21" s="1"/>
  <c r="E90" i="21"/>
  <c r="E87" i="21"/>
  <c r="E85" i="21"/>
  <c r="E83" i="21"/>
  <c r="E81" i="21"/>
  <c r="E36" i="21"/>
  <c r="B81" i="21" a="1"/>
  <c r="B81" i="21" s="1"/>
  <c r="C81" i="21" a="1"/>
  <c r="C81" i="21" s="1"/>
  <c r="B83" i="21" a="1"/>
  <c r="B83" i="21" s="1"/>
  <c r="C83" i="21" a="1"/>
  <c r="C83" i="21" s="1"/>
  <c r="B85" i="21" a="1"/>
  <c r="B85" i="21" s="1"/>
  <c r="C85" i="21" a="1"/>
  <c r="C85" i="21" s="1"/>
  <c r="B87" i="21" a="1"/>
  <c r="B87" i="21" s="1"/>
  <c r="C87" i="21" a="1"/>
  <c r="C87" i="21" s="1"/>
  <c r="E79" i="21"/>
  <c r="E77" i="21"/>
  <c r="B77" i="21" a="1"/>
  <c r="B77" i="21" s="1"/>
  <c r="C77" i="21" a="1"/>
  <c r="C77" i="21" s="1"/>
  <c r="B79" i="21" a="1"/>
  <c r="B79" i="21" s="1"/>
  <c r="C79" i="21" a="1"/>
  <c r="C79" i="21" s="1"/>
  <c r="E75" i="21"/>
  <c r="E70" i="23" l="1"/>
  <c r="E98" i="23" s="1"/>
  <c r="E19" i="23"/>
  <c r="E72" i="21"/>
  <c r="E43" i="21"/>
  <c r="B70" i="21" l="1" a="1"/>
  <c r="B70" i="21" s="1"/>
  <c r="C70" i="21" a="1"/>
  <c r="C70" i="21" s="1"/>
  <c r="B72" i="21" a="1"/>
  <c r="B72" i="21" s="1"/>
  <c r="C72" i="21" a="1"/>
  <c r="C72" i="21" s="1"/>
  <c r="B75" i="21" a="1"/>
  <c r="B75" i="21" s="1"/>
  <c r="C75" i="21" a="1"/>
  <c r="C75" i="21" s="1"/>
  <c r="B90" i="21" a="1"/>
  <c r="B90" i="21" s="1"/>
  <c r="C90" i="21" a="1"/>
  <c r="C90" i="21" s="1"/>
  <c r="E64" i="21"/>
  <c r="E21" i="21"/>
  <c r="B17" i="21" a="1"/>
  <c r="B17" i="21" s="1"/>
  <c r="C17" i="21" a="1"/>
  <c r="C17" i="21" s="1"/>
  <c r="B18" i="21" a="1"/>
  <c r="B18" i="21" s="1"/>
  <c r="C18" i="21" a="1"/>
  <c r="C18" i="21" s="1"/>
  <c r="B19" i="21" a="1"/>
  <c r="B19" i="21" s="1"/>
  <c r="C19" i="21" a="1"/>
  <c r="C19" i="21" s="1"/>
  <c r="B20" i="21" a="1"/>
  <c r="B20" i="21" s="1"/>
  <c r="C20" i="21" a="1"/>
  <c r="C20" i="21" s="1"/>
  <c r="B15" i="21" a="1"/>
  <c r="B15" i="21" s="1"/>
  <c r="C15" i="21" a="1"/>
  <c r="C15" i="21" s="1"/>
  <c r="E62" i="22"/>
  <c r="C62" i="22" a="1"/>
  <c r="C62" i="22" s="1"/>
  <c r="B62" i="22" a="1"/>
  <c r="B62" i="22" s="1"/>
  <c r="E60" i="22"/>
  <c r="C60" i="22" a="1"/>
  <c r="C60" i="22" s="1"/>
  <c r="B60" i="22" a="1"/>
  <c r="B60" i="22" s="1"/>
  <c r="E58" i="22"/>
  <c r="C58" i="22" a="1"/>
  <c r="C58" i="22" s="1"/>
  <c r="B58" i="22" a="1"/>
  <c r="B58" i="22" s="1"/>
  <c r="E56" i="22"/>
  <c r="C56" i="22" a="1"/>
  <c r="C56" i="22" s="1"/>
  <c r="B56" i="22" a="1"/>
  <c r="B56" i="22" s="1"/>
  <c r="E52" i="22"/>
  <c r="B52" i="22" a="1"/>
  <c r="B52" i="22" s="1"/>
  <c r="E50" i="22"/>
  <c r="C50" i="22" a="1"/>
  <c r="C50" i="22" s="1"/>
  <c r="B50" i="22" a="1"/>
  <c r="B50" i="22" s="1"/>
  <c r="E48" i="22"/>
  <c r="C48" i="22" a="1"/>
  <c r="C48" i="22" s="1"/>
  <c r="B48" i="22" a="1"/>
  <c r="B48" i="22" s="1"/>
  <c r="E46" i="22"/>
  <c r="C46" i="22" a="1"/>
  <c r="C46" i="22" s="1"/>
  <c r="B46" i="22" a="1"/>
  <c r="B46" i="22" s="1"/>
  <c r="E40" i="22"/>
  <c r="E38" i="22"/>
  <c r="C38" i="22" a="1"/>
  <c r="C38" i="22" s="1"/>
  <c r="B38" i="22" a="1"/>
  <c r="B38" i="22" s="1"/>
  <c r="E36" i="22"/>
  <c r="C36" i="22" a="1"/>
  <c r="C36" i="22" s="1"/>
  <c r="B36" i="22" a="1"/>
  <c r="B36" i="22" s="1"/>
  <c r="E34" i="22"/>
  <c r="C34" i="22" a="1"/>
  <c r="C34" i="22" s="1"/>
  <c r="B34" i="22" a="1"/>
  <c r="B34" i="22" s="1"/>
  <c r="E32" i="22"/>
  <c r="C32" i="22" a="1"/>
  <c r="C32" i="22" s="1"/>
  <c r="B32" i="22" a="1"/>
  <c r="B32" i="22" s="1"/>
  <c r="E30" i="22"/>
  <c r="E27" i="22"/>
  <c r="E25" i="22"/>
  <c r="E23" i="22"/>
  <c r="E21" i="22"/>
  <c r="C21" i="22" a="1"/>
  <c r="C21" i="22" s="1"/>
  <c r="B21" i="22" a="1"/>
  <c r="B21" i="22" s="1"/>
  <c r="E19" i="22"/>
  <c r="E63" i="22" s="1"/>
  <c r="E16" i="22"/>
  <c r="C15" i="22" a="1"/>
  <c r="C15" i="22" s="1"/>
  <c r="B15" i="22" a="1"/>
  <c r="B15" i="22" s="1"/>
  <c r="C13" i="22" a="1"/>
  <c r="C13" i="22" s="1"/>
  <c r="B13" i="22" a="1"/>
  <c r="B13" i="22" s="1"/>
  <c r="C12" i="22" a="1"/>
  <c r="C12" i="22" s="1"/>
  <c r="B12" i="22"/>
  <c r="B12" i="22" a="1"/>
  <c r="C11" i="22" a="1"/>
  <c r="C11" i="22" s="1"/>
  <c r="B11" i="22" a="1"/>
  <c r="B11" i="22" s="1"/>
  <c r="C10" i="22" a="1"/>
  <c r="C10" i="22" s="1"/>
  <c r="B10" i="22" a="1"/>
  <c r="B10" i="22" s="1"/>
  <c r="C9" i="22" a="1"/>
  <c r="C9" i="22" s="1"/>
  <c r="B9" i="22" a="1"/>
  <c r="B9" i="22" s="1"/>
  <c r="E53" i="21"/>
  <c r="C53" i="21" a="1"/>
  <c r="C53" i="21" s="1"/>
  <c r="B53" i="21" a="1"/>
  <c r="B53" i="21" s="1"/>
  <c r="E55" i="21"/>
  <c r="E61" i="21"/>
  <c r="E47" i="21"/>
  <c r="B55" i="21" a="1"/>
  <c r="B55" i="21" s="1"/>
  <c r="C55" i="21" a="1"/>
  <c r="C55" i="21" s="1"/>
  <c r="E68" i="21"/>
  <c r="C68" i="21" a="1"/>
  <c r="C68" i="21" s="1"/>
  <c r="B68" i="21" a="1"/>
  <c r="B68" i="21" s="1"/>
  <c r="E66" i="21"/>
  <c r="C66" i="21" a="1"/>
  <c r="C66" i="21" s="1"/>
  <c r="B66" i="21" a="1"/>
  <c r="B66" i="21" s="1"/>
  <c r="C64" i="21" a="1"/>
  <c r="C64" i="21" s="1"/>
  <c r="B64" i="21" a="1"/>
  <c r="B64" i="21" s="1"/>
  <c r="C61" i="21" a="1"/>
  <c r="C61" i="21" s="1"/>
  <c r="B61" i="21" a="1"/>
  <c r="B61" i="21" s="1"/>
  <c r="E59" i="21"/>
  <c r="B59" i="21" a="1"/>
  <c r="B59" i="21" s="1"/>
  <c r="E57" i="21"/>
  <c r="C57" i="21" a="1"/>
  <c r="C57" i="21" s="1"/>
  <c r="B57" i="21" a="1"/>
  <c r="B57" i="21" s="1"/>
  <c r="E45" i="21"/>
  <c r="C45" i="21" a="1"/>
  <c r="C45" i="21" s="1"/>
  <c r="B45" i="21" a="1"/>
  <c r="B45" i="21" s="1"/>
  <c r="C43" i="21" a="1"/>
  <c r="C43" i="21" s="1"/>
  <c r="B43" i="21" a="1"/>
  <c r="B43" i="21" s="1"/>
  <c r="E40" i="21"/>
  <c r="C40" i="21" a="1"/>
  <c r="C40" i="21" s="1"/>
  <c r="B40" i="21" a="1"/>
  <c r="B40" i="21" s="1"/>
  <c r="E38" i="21"/>
  <c r="C38" i="21" a="1"/>
  <c r="C38" i="21" s="1"/>
  <c r="B38" i="21" a="1"/>
  <c r="B38" i="21" s="1"/>
  <c r="E32" i="21"/>
  <c r="E30" i="21"/>
  <c r="E28" i="21"/>
  <c r="E26" i="21"/>
  <c r="C26" i="21" a="1"/>
  <c r="C26" i="21" s="1"/>
  <c r="B26" i="21" a="1"/>
  <c r="B26" i="21" s="1"/>
  <c r="E24" i="21"/>
  <c r="C16" i="21" a="1"/>
  <c r="C16" i="21" s="1"/>
  <c r="B16" i="21" a="1"/>
  <c r="B16" i="21" s="1"/>
  <c r="C13" i="21" a="1"/>
  <c r="C13" i="21" s="1"/>
  <c r="B13" i="21" a="1"/>
  <c r="B13" i="21" s="1"/>
  <c r="C12" i="21" a="1"/>
  <c r="C12" i="21" s="1"/>
  <c r="B12" i="21" a="1"/>
  <c r="B12" i="21" s="1"/>
  <c r="C11" i="21" a="1"/>
  <c r="C11" i="21" s="1"/>
  <c r="B11" i="21" a="1"/>
  <c r="B11" i="21" s="1"/>
  <c r="C10" i="21" a="1"/>
  <c r="C10" i="21" s="1"/>
  <c r="B10" i="21" a="1"/>
  <c r="B10" i="21" s="1"/>
  <c r="C9" i="21" a="1"/>
  <c r="C9" i="21" s="1"/>
  <c r="B9" i="21" a="1"/>
  <c r="B9" i="21" s="1"/>
  <c r="B50" i="20" a="1"/>
  <c r="B50" i="20" s="1"/>
  <c r="C50" i="20" a="1"/>
  <c r="C50" i="20" s="1"/>
  <c r="E50" i="20"/>
  <c r="E54" i="20"/>
  <c r="E58" i="20"/>
  <c r="C58" i="20" a="1"/>
  <c r="C58" i="20" s="1"/>
  <c r="B58" i="20" a="1"/>
  <c r="B58" i="20" s="1"/>
  <c r="E56" i="20"/>
  <c r="C56" i="20" a="1"/>
  <c r="C56" i="20" s="1"/>
  <c r="B56" i="20" a="1"/>
  <c r="B56" i="20" s="1"/>
  <c r="C54" i="20" a="1"/>
  <c r="C54" i="20" s="1"/>
  <c r="B54" i="20" a="1"/>
  <c r="B54" i="20" s="1"/>
  <c r="E52" i="20"/>
  <c r="C52" i="20" a="1"/>
  <c r="C52" i="20" s="1"/>
  <c r="B52" i="20" a="1"/>
  <c r="B52" i="20" s="1"/>
  <c r="E48" i="20"/>
  <c r="C48" i="20" a="1"/>
  <c r="C48" i="20" s="1"/>
  <c r="B48" i="20" a="1"/>
  <c r="B48" i="20" s="1"/>
  <c r="E45" i="20"/>
  <c r="C45" i="20" a="1"/>
  <c r="C45" i="20" s="1"/>
  <c r="B45" i="20" a="1"/>
  <c r="B45" i="20" s="1"/>
  <c r="E43" i="20"/>
  <c r="B43" i="20" a="1"/>
  <c r="B43" i="20" s="1"/>
  <c r="E41" i="20"/>
  <c r="C41" i="20" a="1"/>
  <c r="C41" i="20" s="1"/>
  <c r="B41" i="20" a="1"/>
  <c r="B41" i="20" s="1"/>
  <c r="E39" i="20"/>
  <c r="C39" i="20" a="1"/>
  <c r="C39" i="20" s="1"/>
  <c r="B39" i="20" a="1"/>
  <c r="B39" i="20" s="1"/>
  <c r="E37" i="20"/>
  <c r="C37" i="20" a="1"/>
  <c r="C37" i="20" s="1"/>
  <c r="B37" i="20" a="1"/>
  <c r="B37" i="20" s="1"/>
  <c r="E35" i="20"/>
  <c r="C35" i="20" a="1"/>
  <c r="C35" i="20" s="1"/>
  <c r="B35" i="20" a="1"/>
  <c r="B35" i="20" s="1"/>
  <c r="E33" i="20"/>
  <c r="C33" i="20" a="1"/>
  <c r="C33" i="20" s="1"/>
  <c r="B33" i="20" a="1"/>
  <c r="B33" i="20" s="1"/>
  <c r="E31" i="20"/>
  <c r="E28" i="20"/>
  <c r="E26" i="20"/>
  <c r="E24" i="20"/>
  <c r="E22" i="20"/>
  <c r="C22" i="20" a="1"/>
  <c r="C22" i="20" s="1"/>
  <c r="B22" i="20" a="1"/>
  <c r="B22" i="20" s="1"/>
  <c r="E20" i="20"/>
  <c r="E59" i="20" s="1"/>
  <c r="E17" i="20"/>
  <c r="C16" i="20" a="1"/>
  <c r="C16" i="20" s="1"/>
  <c r="B16" i="20" a="1"/>
  <c r="B16" i="20" s="1"/>
  <c r="C15" i="20" a="1"/>
  <c r="C15" i="20" s="1"/>
  <c r="B15" i="20" a="1"/>
  <c r="B15" i="20" s="1"/>
  <c r="C13" i="20" a="1"/>
  <c r="C13" i="20" s="1"/>
  <c r="B13" i="20" a="1"/>
  <c r="B13" i="20" s="1"/>
  <c r="C12" i="20" a="1"/>
  <c r="C12" i="20" s="1"/>
  <c r="B12" i="20" a="1"/>
  <c r="B12" i="20" s="1"/>
  <c r="C11" i="20" a="1"/>
  <c r="C11" i="20" s="1"/>
  <c r="B11" i="20" a="1"/>
  <c r="B11" i="20" s="1"/>
  <c r="C10" i="20" a="1"/>
  <c r="C10" i="20" s="1"/>
  <c r="B10" i="20" a="1"/>
  <c r="B10" i="20" s="1"/>
  <c r="C9" i="20" a="1"/>
  <c r="C9" i="20" s="1"/>
  <c r="B9" i="20" a="1"/>
  <c r="B9" i="20" s="1"/>
  <c r="E207" i="19"/>
  <c r="E205" i="19"/>
  <c r="E203" i="19"/>
  <c r="E201" i="19"/>
  <c r="E199" i="19"/>
  <c r="E197" i="19"/>
  <c r="E195" i="19"/>
  <c r="E193" i="19"/>
  <c r="E191" i="19"/>
  <c r="E189" i="19"/>
  <c r="E187" i="19"/>
  <c r="E185" i="19"/>
  <c r="E183" i="19"/>
  <c r="E181" i="19"/>
  <c r="E179" i="19"/>
  <c r="E177" i="19"/>
  <c r="E175" i="19"/>
  <c r="E173" i="19"/>
  <c r="E171" i="19"/>
  <c r="E169" i="19"/>
  <c r="E167" i="19"/>
  <c r="E165" i="19"/>
  <c r="E163" i="19"/>
  <c r="E161" i="19"/>
  <c r="E159" i="19"/>
  <c r="E157" i="19"/>
  <c r="E155" i="19"/>
  <c r="E153" i="19"/>
  <c r="E151" i="19"/>
  <c r="E149" i="19"/>
  <c r="E147" i="19"/>
  <c r="E145" i="19"/>
  <c r="E143" i="19"/>
  <c r="E141" i="19"/>
  <c r="E139" i="19"/>
  <c r="E137" i="19"/>
  <c r="E135" i="19"/>
  <c r="E133" i="19"/>
  <c r="E131" i="19"/>
  <c r="E129" i="19"/>
  <c r="E127" i="19"/>
  <c r="E125" i="19"/>
  <c r="E123" i="19"/>
  <c r="E121" i="19"/>
  <c r="E119" i="19"/>
  <c r="E117" i="19"/>
  <c r="E115" i="19"/>
  <c r="B143" i="19" a="1"/>
  <c r="B143" i="19" s="1"/>
  <c r="C143" i="19" a="1"/>
  <c r="C143" i="19" s="1"/>
  <c r="B145" i="19" a="1"/>
  <c r="B145" i="19" s="1"/>
  <c r="C145" i="19" a="1"/>
  <c r="C145" i="19" s="1"/>
  <c r="B147" i="19" a="1"/>
  <c r="B147" i="19" s="1"/>
  <c r="C147" i="19" a="1"/>
  <c r="C147" i="19" s="1"/>
  <c r="B149" i="19" a="1"/>
  <c r="B149" i="19" s="1"/>
  <c r="C149" i="19" a="1"/>
  <c r="C149" i="19" s="1"/>
  <c r="B151" i="19" a="1"/>
  <c r="B151" i="19" s="1"/>
  <c r="C151" i="19" a="1"/>
  <c r="C151" i="19" s="1"/>
  <c r="B153" i="19" a="1"/>
  <c r="B153" i="19" s="1"/>
  <c r="C153" i="19" a="1"/>
  <c r="C153" i="19" s="1"/>
  <c r="B155" i="19" a="1"/>
  <c r="B155" i="19" s="1"/>
  <c r="C155" i="19" a="1"/>
  <c r="C155" i="19" s="1"/>
  <c r="B157" i="19" a="1"/>
  <c r="B157" i="19" s="1"/>
  <c r="C157" i="19" a="1"/>
  <c r="C157" i="19" s="1"/>
  <c r="B159" i="19" a="1"/>
  <c r="B159" i="19" s="1"/>
  <c r="C159" i="19" a="1"/>
  <c r="C159" i="19" s="1"/>
  <c r="B161" i="19" a="1"/>
  <c r="B161" i="19" s="1"/>
  <c r="C161" i="19" a="1"/>
  <c r="C161" i="19" s="1"/>
  <c r="B163" i="19" a="1"/>
  <c r="B163" i="19" s="1"/>
  <c r="C163" i="19" a="1"/>
  <c r="C163" i="19" s="1"/>
  <c r="B165" i="19" a="1"/>
  <c r="B165" i="19" s="1"/>
  <c r="C165" i="19" a="1"/>
  <c r="C165" i="19" s="1"/>
  <c r="B167" i="19" a="1"/>
  <c r="B167" i="19" s="1"/>
  <c r="C167" i="19" a="1"/>
  <c r="C167" i="19" s="1"/>
  <c r="B169" i="19" a="1"/>
  <c r="B169" i="19" s="1"/>
  <c r="C169" i="19" a="1"/>
  <c r="C169" i="19" s="1"/>
  <c r="B171" i="19" a="1"/>
  <c r="B171" i="19" s="1"/>
  <c r="C171" i="19" a="1"/>
  <c r="C171" i="19" s="1"/>
  <c r="B173" i="19" a="1"/>
  <c r="B173" i="19" s="1"/>
  <c r="C173" i="19" a="1"/>
  <c r="C173" i="19" s="1"/>
  <c r="B175" i="19" a="1"/>
  <c r="B175" i="19" s="1"/>
  <c r="C175" i="19" a="1"/>
  <c r="C175" i="19" s="1"/>
  <c r="B177" i="19" a="1"/>
  <c r="B177" i="19" s="1"/>
  <c r="C177" i="19" a="1"/>
  <c r="C177" i="19" s="1"/>
  <c r="B179" i="19" a="1"/>
  <c r="B179" i="19" s="1"/>
  <c r="C179" i="19" a="1"/>
  <c r="C179" i="19" s="1"/>
  <c r="B181" i="19" a="1"/>
  <c r="B181" i="19" s="1"/>
  <c r="C181" i="19" a="1"/>
  <c r="C181" i="19" s="1"/>
  <c r="B183" i="19" a="1"/>
  <c r="B183" i="19" s="1"/>
  <c r="C183" i="19" a="1"/>
  <c r="C183" i="19" s="1"/>
  <c r="B185" i="19" a="1"/>
  <c r="B185" i="19" s="1"/>
  <c r="C185" i="19" a="1"/>
  <c r="C185" i="19" s="1"/>
  <c r="B187" i="19" a="1"/>
  <c r="B187" i="19" s="1"/>
  <c r="C187" i="19" a="1"/>
  <c r="C187" i="19" s="1"/>
  <c r="B189" i="19" a="1"/>
  <c r="B189" i="19" s="1"/>
  <c r="C189" i="19" a="1"/>
  <c r="C189" i="19" s="1"/>
  <c r="B191" i="19" a="1"/>
  <c r="B191" i="19" s="1"/>
  <c r="C191" i="19" a="1"/>
  <c r="C191" i="19" s="1"/>
  <c r="B193" i="19" a="1"/>
  <c r="B193" i="19" s="1"/>
  <c r="C193" i="19" a="1"/>
  <c r="C193" i="19" s="1"/>
  <c r="B195" i="19" a="1"/>
  <c r="B195" i="19" s="1"/>
  <c r="C195" i="19" a="1"/>
  <c r="C195" i="19" s="1"/>
  <c r="B197" i="19" a="1"/>
  <c r="B197" i="19" s="1"/>
  <c r="C197" i="19" a="1"/>
  <c r="C197" i="19" s="1"/>
  <c r="B199" i="19" a="1"/>
  <c r="B199" i="19" s="1"/>
  <c r="C199" i="19" a="1"/>
  <c r="C199" i="19" s="1"/>
  <c r="B201" i="19" a="1"/>
  <c r="B201" i="19" s="1"/>
  <c r="C201" i="19" a="1"/>
  <c r="C201" i="19" s="1"/>
  <c r="B203" i="19" a="1"/>
  <c r="B203" i="19" s="1"/>
  <c r="C203" i="19" a="1"/>
  <c r="C203" i="19" s="1"/>
  <c r="B205" i="19" a="1"/>
  <c r="B205" i="19" s="1"/>
  <c r="C205" i="19" a="1"/>
  <c r="C205" i="19" s="1"/>
  <c r="E113" i="19"/>
  <c r="E107" i="19"/>
  <c r="B113" i="19" a="1"/>
  <c r="B113" i="19" s="1"/>
  <c r="C113" i="19" a="1"/>
  <c r="C113" i="19" s="1"/>
  <c r="B115" i="19" a="1"/>
  <c r="B115" i="19" s="1"/>
  <c r="C115" i="19" a="1"/>
  <c r="C115" i="19" s="1"/>
  <c r="B117" i="19" a="1"/>
  <c r="B117" i="19" s="1"/>
  <c r="C117" i="19" a="1"/>
  <c r="C117" i="19" s="1"/>
  <c r="B119" i="19" a="1"/>
  <c r="B119" i="19" s="1"/>
  <c r="C119" i="19" a="1"/>
  <c r="C119" i="19" s="1"/>
  <c r="B121" i="19" a="1"/>
  <c r="B121" i="19" s="1"/>
  <c r="C121" i="19" a="1"/>
  <c r="C121" i="19" s="1"/>
  <c r="B123" i="19" a="1"/>
  <c r="B123" i="19" s="1"/>
  <c r="C123" i="19" a="1"/>
  <c r="C123" i="19" s="1"/>
  <c r="B125" i="19" a="1"/>
  <c r="B125" i="19" s="1"/>
  <c r="C125" i="19" a="1"/>
  <c r="C125" i="19" s="1"/>
  <c r="B127" i="19" a="1"/>
  <c r="B127" i="19" s="1"/>
  <c r="C127" i="19" a="1"/>
  <c r="C127" i="19" s="1"/>
  <c r="B129" i="19" a="1"/>
  <c r="B129" i="19" s="1"/>
  <c r="C129" i="19" a="1"/>
  <c r="C129" i="19" s="1"/>
  <c r="B131" i="19" a="1"/>
  <c r="B131" i="19" s="1"/>
  <c r="C131" i="19" a="1"/>
  <c r="C131" i="19" s="1"/>
  <c r="B133" i="19" a="1"/>
  <c r="B133" i="19" s="1"/>
  <c r="C133" i="19" a="1"/>
  <c r="C133" i="19" s="1"/>
  <c r="B135" i="19" a="1"/>
  <c r="B135" i="19" s="1"/>
  <c r="C135" i="19" a="1"/>
  <c r="C135" i="19" s="1"/>
  <c r="B137" i="19" a="1"/>
  <c r="B137" i="19" s="1"/>
  <c r="C137" i="19" a="1"/>
  <c r="C137" i="19" s="1"/>
  <c r="B139" i="19" a="1"/>
  <c r="B139" i="19" s="1"/>
  <c r="C139" i="19" a="1"/>
  <c r="C139" i="19" s="1"/>
  <c r="B141" i="19" a="1"/>
  <c r="B141" i="19" s="1"/>
  <c r="C141" i="19" a="1"/>
  <c r="C141" i="19" s="1"/>
  <c r="B207" i="19" a="1"/>
  <c r="B207" i="19" s="1"/>
  <c r="C207" i="19" a="1"/>
  <c r="C207" i="19" s="1"/>
  <c r="E33" i="19"/>
  <c r="E111" i="19"/>
  <c r="C111" i="19" a="1"/>
  <c r="C111" i="19" s="1"/>
  <c r="B111" i="19" a="1"/>
  <c r="B111" i="19" s="1"/>
  <c r="E109" i="19"/>
  <c r="C109" i="19" a="1"/>
  <c r="C109" i="19" s="1"/>
  <c r="B109" i="19" a="1"/>
  <c r="B109" i="19" s="1"/>
  <c r="C107" i="19" a="1"/>
  <c r="C107" i="19" s="1"/>
  <c r="B107" i="19" a="1"/>
  <c r="B107" i="19" s="1"/>
  <c r="E105" i="19"/>
  <c r="C105" i="19" a="1"/>
  <c r="C105" i="19" s="1"/>
  <c r="B105" i="19" a="1"/>
  <c r="B105" i="19" s="1"/>
  <c r="E103" i="19"/>
  <c r="C103" i="19" a="1"/>
  <c r="C103" i="19" s="1"/>
  <c r="B103" i="19" a="1"/>
  <c r="B103" i="19" s="1"/>
  <c r="E101" i="19"/>
  <c r="C101" i="19" a="1"/>
  <c r="C101" i="19" s="1"/>
  <c r="B101" i="19" a="1"/>
  <c r="B101" i="19" s="1"/>
  <c r="E99" i="19"/>
  <c r="C99" i="19" a="1"/>
  <c r="C99" i="19" s="1"/>
  <c r="B99" i="19" a="1"/>
  <c r="B99" i="19" s="1"/>
  <c r="E97" i="19"/>
  <c r="C97" i="19" a="1"/>
  <c r="C97" i="19" s="1"/>
  <c r="B97" i="19" a="1"/>
  <c r="B97" i="19" s="1"/>
  <c r="E95" i="19"/>
  <c r="C95" i="19" a="1"/>
  <c r="C95" i="19" s="1"/>
  <c r="B95" i="19" a="1"/>
  <c r="B95" i="19" s="1"/>
  <c r="E93" i="19"/>
  <c r="C93" i="19" a="1"/>
  <c r="C93" i="19" s="1"/>
  <c r="B93" i="19" a="1"/>
  <c r="B93" i="19" s="1"/>
  <c r="E91" i="19"/>
  <c r="C91" i="19" a="1"/>
  <c r="C91" i="19" s="1"/>
  <c r="B91" i="19" a="1"/>
  <c r="B91" i="19" s="1"/>
  <c r="E89" i="19"/>
  <c r="C89" i="19" a="1"/>
  <c r="C89" i="19" s="1"/>
  <c r="B89" i="19" a="1"/>
  <c r="B89" i="19" s="1"/>
  <c r="E87" i="19"/>
  <c r="C87" i="19" a="1"/>
  <c r="C87" i="19" s="1"/>
  <c r="B87" i="19" a="1"/>
  <c r="B87" i="19" s="1"/>
  <c r="E85" i="19"/>
  <c r="C85" i="19" a="1"/>
  <c r="C85" i="19" s="1"/>
  <c r="B85" i="19" a="1"/>
  <c r="B85" i="19" s="1"/>
  <c r="E83" i="19"/>
  <c r="C83" i="19" a="1"/>
  <c r="C83" i="19" s="1"/>
  <c r="B83" i="19" a="1"/>
  <c r="B83" i="19" s="1"/>
  <c r="E81" i="19"/>
  <c r="C81" i="19" a="1"/>
  <c r="C81" i="19" s="1"/>
  <c r="B81" i="19" a="1"/>
  <c r="B81" i="19" s="1"/>
  <c r="E79" i="19"/>
  <c r="C79" i="19" a="1"/>
  <c r="C79" i="19" s="1"/>
  <c r="B79" i="19" a="1"/>
  <c r="B79" i="19" s="1"/>
  <c r="E77" i="19"/>
  <c r="C77" i="19" a="1"/>
  <c r="C77" i="19" s="1"/>
  <c r="B77" i="19" a="1"/>
  <c r="B77" i="19" s="1"/>
  <c r="E75" i="19"/>
  <c r="C75" i="19" a="1"/>
  <c r="C75" i="19" s="1"/>
  <c r="B75" i="19" a="1"/>
  <c r="B75" i="19" s="1"/>
  <c r="E73" i="19"/>
  <c r="C73" i="19" a="1"/>
  <c r="C73" i="19" s="1"/>
  <c r="B73" i="19" a="1"/>
  <c r="B73" i="19" s="1"/>
  <c r="E71" i="19"/>
  <c r="C71" i="19" a="1"/>
  <c r="C71" i="19" s="1"/>
  <c r="B71" i="19" a="1"/>
  <c r="B71" i="19" s="1"/>
  <c r="E69" i="19"/>
  <c r="C69" i="19" a="1"/>
  <c r="C69" i="19" s="1"/>
  <c r="B69" i="19" a="1"/>
  <c r="B69" i="19" s="1"/>
  <c r="E67" i="19"/>
  <c r="C67" i="19" a="1"/>
  <c r="C67" i="19" s="1"/>
  <c r="B67" i="19" a="1"/>
  <c r="B67" i="19" s="1"/>
  <c r="E65" i="19"/>
  <c r="C65" i="19" a="1"/>
  <c r="C65" i="19" s="1"/>
  <c r="B65" i="19" a="1"/>
  <c r="B65" i="19" s="1"/>
  <c r="E63" i="19"/>
  <c r="C63" i="19" a="1"/>
  <c r="C63" i="19" s="1"/>
  <c r="B63" i="19" a="1"/>
  <c r="B63" i="19" s="1"/>
  <c r="E60" i="19"/>
  <c r="C60" i="19" a="1"/>
  <c r="C60" i="19" s="1"/>
  <c r="B60" i="19" a="1"/>
  <c r="B60" i="19" s="1"/>
  <c r="E58" i="19"/>
  <c r="B58" i="19" a="1"/>
  <c r="B58" i="19" s="1"/>
  <c r="E56" i="19"/>
  <c r="C56" i="19" a="1"/>
  <c r="C56" i="19" s="1"/>
  <c r="B56" i="19" a="1"/>
  <c r="B56" i="19" s="1"/>
  <c r="E54" i="19"/>
  <c r="C54" i="19" a="1"/>
  <c r="C54" i="19" s="1"/>
  <c r="B54" i="19" a="1"/>
  <c r="B54" i="19" s="1"/>
  <c r="E52" i="19"/>
  <c r="C52" i="19" a="1"/>
  <c r="C52" i="19" s="1"/>
  <c r="B52" i="19" a="1"/>
  <c r="B52" i="19" s="1"/>
  <c r="E50" i="19"/>
  <c r="C50" i="19" a="1"/>
  <c r="C50" i="19" s="1"/>
  <c r="B50" i="19" a="1"/>
  <c r="B50" i="19" s="1"/>
  <c r="E48" i="19"/>
  <c r="C48" i="19" a="1"/>
  <c r="C48" i="19" s="1"/>
  <c r="B48" i="19" a="1"/>
  <c r="B48" i="19" s="1"/>
  <c r="E46" i="19"/>
  <c r="C46" i="19" a="1"/>
  <c r="C46" i="19" s="1"/>
  <c r="B46" i="19" a="1"/>
  <c r="B46" i="19" s="1"/>
  <c r="E44" i="19"/>
  <c r="C44" i="19" a="1"/>
  <c r="C44" i="19" s="1"/>
  <c r="B44" i="19" a="1"/>
  <c r="B44" i="19" s="1"/>
  <c r="E42" i="19"/>
  <c r="C42" i="19" a="1"/>
  <c r="C42" i="19" s="1"/>
  <c r="B42" i="19" a="1"/>
  <c r="B42" i="19" s="1"/>
  <c r="E39" i="19"/>
  <c r="C39" i="19" a="1"/>
  <c r="C39" i="19" s="1"/>
  <c r="B39" i="19" a="1"/>
  <c r="B39" i="19" s="1"/>
  <c r="E37" i="19"/>
  <c r="C37" i="19" a="1"/>
  <c r="C37" i="19" s="1"/>
  <c r="B37" i="19" a="1"/>
  <c r="B37" i="19" s="1"/>
  <c r="E35" i="19"/>
  <c r="C35" i="19" a="1"/>
  <c r="C35" i="19" s="1"/>
  <c r="B35" i="19" a="1"/>
  <c r="B35" i="19" s="1"/>
  <c r="E29" i="19"/>
  <c r="E27" i="19"/>
  <c r="E25" i="19"/>
  <c r="E23" i="19"/>
  <c r="C23" i="19" a="1"/>
  <c r="C23" i="19" s="1"/>
  <c r="B23" i="19" a="1"/>
  <c r="B23" i="19" s="1"/>
  <c r="E21" i="19"/>
  <c r="E18" i="19"/>
  <c r="C17" i="19" a="1"/>
  <c r="C17" i="19" s="1"/>
  <c r="B17" i="19" a="1"/>
  <c r="B17" i="19" s="1"/>
  <c r="C16" i="19" a="1"/>
  <c r="C16" i="19" s="1"/>
  <c r="B16" i="19" a="1"/>
  <c r="B16" i="19" s="1"/>
  <c r="C15" i="19" a="1"/>
  <c r="C15" i="19" s="1"/>
  <c r="B15" i="19" a="1"/>
  <c r="B15" i="19" s="1"/>
  <c r="C13" i="19" a="1"/>
  <c r="C13" i="19" s="1"/>
  <c r="B13" i="19" a="1"/>
  <c r="B13" i="19" s="1"/>
  <c r="C12" i="19" a="1"/>
  <c r="C12" i="19" s="1"/>
  <c r="B12" i="19" a="1"/>
  <c r="B12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E68" i="18"/>
  <c r="E59" i="18"/>
  <c r="B59" i="18" a="1"/>
  <c r="B59" i="18" s="1"/>
  <c r="C59" i="18" a="1"/>
  <c r="C59" i="18" s="1"/>
  <c r="E93" i="21" l="1"/>
  <c r="E208" i="19"/>
  <c r="I67" i="19"/>
  <c r="I22" i="19"/>
  <c r="E51" i="18"/>
  <c r="E32" i="18"/>
  <c r="E39" i="18"/>
  <c r="E67" i="18" l="1"/>
  <c r="C67" i="18" a="1"/>
  <c r="C67" i="18" s="1"/>
  <c r="B67" i="18" a="1"/>
  <c r="B67" i="18" s="1"/>
  <c r="E65" i="18"/>
  <c r="C65" i="18" a="1"/>
  <c r="C65" i="18" s="1"/>
  <c r="B65" i="18" a="1"/>
  <c r="B65" i="18" s="1"/>
  <c r="E63" i="18"/>
  <c r="C63" i="18" a="1"/>
  <c r="C63" i="18" s="1"/>
  <c r="B63" i="18" a="1"/>
  <c r="B63" i="18" s="1"/>
  <c r="E61" i="18"/>
  <c r="B61" i="18" a="1"/>
  <c r="B61" i="18" s="1"/>
  <c r="E57" i="18"/>
  <c r="C57" i="18" a="1"/>
  <c r="C57" i="18" s="1"/>
  <c r="B57" i="18" a="1"/>
  <c r="B57" i="18" s="1"/>
  <c r="E55" i="18"/>
  <c r="C55" i="18" a="1"/>
  <c r="C55" i="18" s="1"/>
  <c r="B55" i="18" a="1"/>
  <c r="B55" i="18" s="1"/>
  <c r="E53" i="18"/>
  <c r="C53" i="18" a="1"/>
  <c r="C53" i="18" s="1"/>
  <c r="B53" i="18" a="1"/>
  <c r="B53" i="18" s="1"/>
  <c r="C51" i="18" a="1"/>
  <c r="C51" i="18" s="1"/>
  <c r="B51" i="18" a="1"/>
  <c r="B51" i="18" s="1"/>
  <c r="E48" i="18"/>
  <c r="C48" i="18" a="1"/>
  <c r="C48" i="18" s="1"/>
  <c r="B48" i="18" a="1"/>
  <c r="B48" i="18" s="1"/>
  <c r="E46" i="18"/>
  <c r="C46" i="18" a="1"/>
  <c r="C46" i="18" s="1"/>
  <c r="B46" i="18" a="1"/>
  <c r="B46" i="18" s="1"/>
  <c r="E44" i="18"/>
  <c r="C44" i="18" a="1"/>
  <c r="C44" i="18" s="1"/>
  <c r="B44" i="18" a="1"/>
  <c r="B44" i="18" s="1"/>
  <c r="E42" i="18"/>
  <c r="C42" i="18" a="1"/>
  <c r="C42" i="18" s="1"/>
  <c r="B42" i="18" a="1"/>
  <c r="B42" i="18" s="1"/>
  <c r="C39" i="18" a="1"/>
  <c r="C39" i="18" s="1"/>
  <c r="B39" i="18" a="1"/>
  <c r="B39" i="18" s="1"/>
  <c r="E36" i="18"/>
  <c r="C36" i="18" a="1"/>
  <c r="C36" i="18" s="1"/>
  <c r="B36" i="18" a="1"/>
  <c r="B36" i="18" s="1"/>
  <c r="E34" i="18"/>
  <c r="C34" i="18" a="1"/>
  <c r="C34" i="18" s="1"/>
  <c r="B34" i="18" a="1"/>
  <c r="B34" i="18" s="1"/>
  <c r="E29" i="18"/>
  <c r="E27" i="18"/>
  <c r="E25" i="18"/>
  <c r="E23" i="18"/>
  <c r="C23" i="18" a="1"/>
  <c r="C23" i="18" s="1"/>
  <c r="B23" i="18" a="1"/>
  <c r="B23" i="18" s="1"/>
  <c r="E21" i="18"/>
  <c r="E18" i="18"/>
  <c r="C17" i="18" a="1"/>
  <c r="C17" i="18" s="1"/>
  <c r="B17" i="18" a="1"/>
  <c r="B17" i="18" s="1"/>
  <c r="C16" i="18" a="1"/>
  <c r="C16" i="18" s="1"/>
  <c r="B16" i="18" a="1"/>
  <c r="B16" i="18" s="1"/>
  <c r="C15" i="18" a="1"/>
  <c r="C15" i="18" s="1"/>
  <c r="B15" i="18" a="1"/>
  <c r="B15" i="18" s="1"/>
  <c r="C13" i="18" a="1"/>
  <c r="C13" i="18" s="1"/>
  <c r="B13" i="18" a="1"/>
  <c r="B13" i="18" s="1"/>
  <c r="C12" i="18" a="1"/>
  <c r="C12" i="18" s="1"/>
  <c r="B12" i="18" a="1"/>
  <c r="B12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B15" i="17" a="1"/>
  <c r="B15" i="17" s="1"/>
  <c r="C15" i="17" a="1"/>
  <c r="C15" i="17" s="1"/>
  <c r="B16" i="17" a="1"/>
  <c r="B16" i="17" s="1"/>
  <c r="C16" i="17" a="1"/>
  <c r="C16" i="17" s="1"/>
  <c r="B17" i="17" a="1"/>
  <c r="B17" i="17" s="1"/>
  <c r="C17" i="17" a="1"/>
  <c r="C17" i="17" s="1"/>
  <c r="E100" i="17"/>
  <c r="B100" i="17" a="1"/>
  <c r="B100" i="17" s="1"/>
  <c r="C100" i="17" a="1"/>
  <c r="C100" i="17" s="1"/>
  <c r="E110" i="17" l="1"/>
  <c r="E108" i="17"/>
  <c r="E106" i="17"/>
  <c r="E104" i="17"/>
  <c r="E102" i="17"/>
  <c r="E98" i="17"/>
  <c r="E96" i="17"/>
  <c r="E94" i="17"/>
  <c r="E92" i="17"/>
  <c r="E90" i="17"/>
  <c r="E88" i="17"/>
  <c r="E86" i="17"/>
  <c r="E84" i="17"/>
  <c r="E82" i="17"/>
  <c r="E80" i="17"/>
  <c r="E78" i="17"/>
  <c r="B108" i="17" a="1"/>
  <c r="B108" i="17" s="1"/>
  <c r="C108" i="17" a="1"/>
  <c r="C108" i="17" s="1"/>
  <c r="B102" i="17" a="1"/>
  <c r="B102" i="17" s="1"/>
  <c r="C102" i="17" a="1"/>
  <c r="C102" i="17" s="1"/>
  <c r="B104" i="17" a="1"/>
  <c r="B104" i="17" s="1"/>
  <c r="C104" i="17" a="1"/>
  <c r="C104" i="17" s="1"/>
  <c r="B106" i="17" a="1"/>
  <c r="B106" i="17" s="1"/>
  <c r="C106" i="17" a="1"/>
  <c r="C106" i="17" s="1"/>
  <c r="B110" i="17" a="1"/>
  <c r="B110" i="17" s="1"/>
  <c r="C110" i="17" a="1"/>
  <c r="C110" i="17" s="1"/>
  <c r="B78" i="17" a="1"/>
  <c r="B78" i="17" s="1"/>
  <c r="C78" i="17" a="1"/>
  <c r="C78" i="17" s="1"/>
  <c r="B80" i="17" a="1"/>
  <c r="B80" i="17" s="1"/>
  <c r="C80" i="17" a="1"/>
  <c r="C80" i="17" s="1"/>
  <c r="B82" i="17" a="1"/>
  <c r="B82" i="17" s="1"/>
  <c r="C82" i="17" a="1"/>
  <c r="C82" i="17" s="1"/>
  <c r="B84" i="17" a="1"/>
  <c r="B84" i="17" s="1"/>
  <c r="C84" i="17" a="1"/>
  <c r="C84" i="17" s="1"/>
  <c r="B86" i="17" a="1"/>
  <c r="B86" i="17" s="1"/>
  <c r="C86" i="17" a="1"/>
  <c r="C86" i="17" s="1"/>
  <c r="B88" i="17" a="1"/>
  <c r="B88" i="17" s="1"/>
  <c r="C88" i="17" a="1"/>
  <c r="C88" i="17" s="1"/>
  <c r="B90" i="17" a="1"/>
  <c r="B90" i="17" s="1"/>
  <c r="C90" i="17" a="1"/>
  <c r="C90" i="17" s="1"/>
  <c r="B92" i="17" a="1"/>
  <c r="B92" i="17" s="1"/>
  <c r="C92" i="17" a="1"/>
  <c r="C92" i="17" s="1"/>
  <c r="B94" i="17" a="1"/>
  <c r="B94" i="17" s="1"/>
  <c r="C94" i="17" a="1"/>
  <c r="C94" i="17" s="1"/>
  <c r="B96" i="17" a="1"/>
  <c r="B96" i="17" s="1"/>
  <c r="C96" i="17" a="1"/>
  <c r="C96" i="17" s="1"/>
  <c r="B98" i="17" a="1"/>
  <c r="B98" i="17" s="1"/>
  <c r="C98" i="17" a="1"/>
  <c r="C98" i="17" s="1"/>
  <c r="E41" i="17"/>
  <c r="E76" i="17"/>
  <c r="C76" i="17" a="1"/>
  <c r="C76" i="17" s="1"/>
  <c r="B76" i="17" a="1"/>
  <c r="B76" i="17" s="1"/>
  <c r="E74" i="17"/>
  <c r="C74" i="17" a="1"/>
  <c r="C74" i="17" s="1"/>
  <c r="B74" i="17" a="1"/>
  <c r="B74" i="17" s="1"/>
  <c r="E72" i="17"/>
  <c r="C72" i="17" a="1"/>
  <c r="C72" i="17" s="1"/>
  <c r="B72" i="17" a="1"/>
  <c r="B72" i="17" s="1"/>
  <c r="E70" i="17"/>
  <c r="C70" i="17" a="1"/>
  <c r="C70" i="17" s="1"/>
  <c r="B70" i="17" a="1"/>
  <c r="B70" i="17" s="1"/>
  <c r="E68" i="17"/>
  <c r="C68" i="17" a="1"/>
  <c r="C68" i="17" s="1"/>
  <c r="B68" i="17" a="1"/>
  <c r="B68" i="17" s="1"/>
  <c r="E66" i="17"/>
  <c r="C66" i="17" a="1"/>
  <c r="C66" i="17" s="1"/>
  <c r="B66" i="17" a="1"/>
  <c r="B66" i="17" s="1"/>
  <c r="E64" i="17"/>
  <c r="C64" i="17" a="1"/>
  <c r="C64" i="17" s="1"/>
  <c r="B64" i="17" a="1"/>
  <c r="B64" i="17" s="1"/>
  <c r="E62" i="17"/>
  <c r="C62" i="17" a="1"/>
  <c r="C62" i="17" s="1"/>
  <c r="B62" i="17" a="1"/>
  <c r="B62" i="17" s="1"/>
  <c r="E59" i="17"/>
  <c r="C59" i="17" a="1"/>
  <c r="C59" i="17" s="1"/>
  <c r="B59" i="17" a="1"/>
  <c r="B59" i="17" s="1"/>
  <c r="E57" i="17"/>
  <c r="B57" i="17" a="1"/>
  <c r="B57" i="17" s="1"/>
  <c r="E55" i="17"/>
  <c r="C55" i="17" a="1"/>
  <c r="C55" i="17" s="1"/>
  <c r="B55" i="17" a="1"/>
  <c r="B55" i="17" s="1"/>
  <c r="E53" i="17"/>
  <c r="C53" i="17" a="1"/>
  <c r="C53" i="17" s="1"/>
  <c r="B53" i="17" a="1"/>
  <c r="B53" i="17" s="1"/>
  <c r="E51" i="17"/>
  <c r="C51" i="17" a="1"/>
  <c r="C51" i="17" s="1"/>
  <c r="B51" i="17" a="1"/>
  <c r="B51" i="17" s="1"/>
  <c r="E49" i="17"/>
  <c r="C49" i="17" a="1"/>
  <c r="C49" i="17" s="1"/>
  <c r="B49" i="17" a="1"/>
  <c r="B49" i="17" s="1"/>
  <c r="E47" i="17"/>
  <c r="C47" i="17" a="1"/>
  <c r="C47" i="17" s="1"/>
  <c r="B47" i="17" a="1"/>
  <c r="B47" i="17" s="1"/>
  <c r="E45" i="17"/>
  <c r="C45" i="17" a="1"/>
  <c r="C45" i="17" s="1"/>
  <c r="B45" i="17" a="1"/>
  <c r="B45" i="17" s="1"/>
  <c r="E43" i="17"/>
  <c r="C43" i="17" a="1"/>
  <c r="C43" i="17" s="1"/>
  <c r="B43" i="17" a="1"/>
  <c r="B43" i="17" s="1"/>
  <c r="C41" i="17" a="1"/>
  <c r="C41" i="17" s="1"/>
  <c r="B41" i="17" a="1"/>
  <c r="B41" i="17" s="1"/>
  <c r="E37" i="17"/>
  <c r="C37" i="17" a="1"/>
  <c r="C37" i="17" s="1"/>
  <c r="B37" i="17" a="1"/>
  <c r="B37" i="17" s="1"/>
  <c r="E35" i="17"/>
  <c r="C35" i="17" a="1"/>
  <c r="C35" i="17" s="1"/>
  <c r="B35" i="17" a="1"/>
  <c r="B35" i="17" s="1"/>
  <c r="E33" i="17"/>
  <c r="C33" i="17" a="1"/>
  <c r="C33" i="17" s="1"/>
  <c r="B33" i="17" a="1"/>
  <c r="B33" i="17" s="1"/>
  <c r="E31" i="17"/>
  <c r="E29" i="17"/>
  <c r="E27" i="17"/>
  <c r="E25" i="17"/>
  <c r="E23" i="17"/>
  <c r="C23" i="17" a="1"/>
  <c r="C23" i="17" s="1"/>
  <c r="B23" i="17" a="1"/>
  <c r="B23" i="17" s="1"/>
  <c r="E21" i="17"/>
  <c r="C13" i="17" a="1"/>
  <c r="C13" i="17" s="1"/>
  <c r="B13" i="17" a="1"/>
  <c r="B13" i="17" s="1"/>
  <c r="C12" i="17" a="1"/>
  <c r="C12" i="17" s="1"/>
  <c r="B12" i="17" a="1"/>
  <c r="B12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E20" i="16"/>
  <c r="B19" i="16" a="1"/>
  <c r="B19" i="16" s="1"/>
  <c r="C19" i="16" a="1"/>
  <c r="C19" i="16" s="1"/>
  <c r="B18" i="16" a="1"/>
  <c r="B18" i="16" s="1"/>
  <c r="C18" i="16" a="1"/>
  <c r="C18" i="16" s="1"/>
  <c r="B15" i="16" a="1"/>
  <c r="B15" i="16" s="1"/>
  <c r="C15" i="16" a="1"/>
  <c r="C15" i="16" s="1"/>
  <c r="B16" i="16" a="1"/>
  <c r="B16" i="16" s="1"/>
  <c r="C16" i="16" a="1"/>
  <c r="C16" i="16" s="1"/>
  <c r="B17" i="16" a="1"/>
  <c r="B17" i="16" s="1"/>
  <c r="C17" i="16" a="1"/>
  <c r="C17" i="16" s="1"/>
  <c r="E69" i="16"/>
  <c r="B69" i="16" a="1"/>
  <c r="B69" i="16" s="1"/>
  <c r="C69" i="16" a="1"/>
  <c r="C69" i="16" s="1"/>
  <c r="E66" i="16"/>
  <c r="C65" i="16" a="1"/>
  <c r="C65" i="16" s="1"/>
  <c r="E64" i="16"/>
  <c r="E59" i="16"/>
  <c r="E61" i="16"/>
  <c r="B61" i="16" a="1"/>
  <c r="B61" i="16" s="1"/>
  <c r="C61" i="16" a="1"/>
  <c r="C61" i="16" s="1"/>
  <c r="B64" i="16" a="1"/>
  <c r="B64" i="16" s="1"/>
  <c r="C64" i="16" a="1"/>
  <c r="C64" i="16" s="1"/>
  <c r="B66" i="16" a="1"/>
  <c r="B66" i="16" s="1"/>
  <c r="C66" i="16" a="1"/>
  <c r="C66" i="16" s="1"/>
  <c r="B59" i="16" a="1"/>
  <c r="B59" i="16" s="1"/>
  <c r="C59" i="16" a="1"/>
  <c r="C59" i="16" s="1"/>
  <c r="E57" i="16"/>
  <c r="B57" i="16" a="1"/>
  <c r="B57" i="16" s="1"/>
  <c r="C57" i="16" a="1"/>
  <c r="C57" i="16" s="1"/>
  <c r="E49" i="16"/>
  <c r="E29" i="16"/>
  <c r="I22" i="17" l="1"/>
  <c r="E111" i="17"/>
  <c r="I66" i="17"/>
  <c r="E71" i="16"/>
  <c r="C71" i="16" a="1"/>
  <c r="C71" i="16" s="1"/>
  <c r="B71" i="16" a="1"/>
  <c r="B71" i="16" s="1"/>
  <c r="E55" i="16"/>
  <c r="C55" i="16" a="1"/>
  <c r="C55" i="16" s="1"/>
  <c r="B55" i="16" a="1"/>
  <c r="B55" i="16" s="1"/>
  <c r="E53" i="16"/>
  <c r="C53" i="16" a="1"/>
  <c r="C53" i="16" s="1"/>
  <c r="B53" i="16" a="1"/>
  <c r="B53" i="16" s="1"/>
  <c r="E51" i="16"/>
  <c r="C51" i="16" a="1"/>
  <c r="C51" i="16" s="1"/>
  <c r="B51" i="16" a="1"/>
  <c r="B51" i="16" s="1"/>
  <c r="C49" i="16" a="1"/>
  <c r="C49" i="16" s="1"/>
  <c r="B49" i="16" a="1"/>
  <c r="B49" i="16" s="1"/>
  <c r="E45" i="16"/>
  <c r="C45" i="16" a="1"/>
  <c r="C45" i="16" s="1"/>
  <c r="B45" i="16" a="1"/>
  <c r="B45" i="16" s="1"/>
  <c r="E43" i="16"/>
  <c r="C43" i="16" a="1"/>
  <c r="C43" i="16" s="1"/>
  <c r="B43" i="16" a="1"/>
  <c r="B43" i="16" s="1"/>
  <c r="E40" i="16"/>
  <c r="C40" i="16" a="1"/>
  <c r="C40" i="16" s="1"/>
  <c r="B40" i="16" a="1"/>
  <c r="B40" i="16" s="1"/>
  <c r="E38" i="16"/>
  <c r="C38" i="16" a="1"/>
  <c r="C38" i="16" s="1"/>
  <c r="B38" i="16" a="1"/>
  <c r="B38" i="16" s="1"/>
  <c r="E36" i="16"/>
  <c r="C36" i="16" a="1"/>
  <c r="C36" i="16" s="1"/>
  <c r="B36" i="16" a="1"/>
  <c r="B36" i="16" s="1"/>
  <c r="E34" i="16"/>
  <c r="E31" i="16"/>
  <c r="E27" i="16"/>
  <c r="E25" i="16"/>
  <c r="C25" i="16" a="1"/>
  <c r="C25" i="16" s="1"/>
  <c r="B25" i="16" a="1"/>
  <c r="B25" i="16" s="1"/>
  <c r="E23" i="16"/>
  <c r="C13" i="16" a="1"/>
  <c r="C13" i="16" s="1"/>
  <c r="B13" i="16" a="1"/>
  <c r="B13" i="16" s="1"/>
  <c r="C12" i="16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E53" i="15"/>
  <c r="E50" i="15"/>
  <c r="C49" i="15" a="1"/>
  <c r="C49" i="15" s="1"/>
  <c r="E52" i="15"/>
  <c r="C52" i="15" a="1"/>
  <c r="C52" i="15" s="1"/>
  <c r="B52" i="15" a="1"/>
  <c r="B52" i="15" s="1"/>
  <c r="C50" i="15" a="1"/>
  <c r="C50" i="15" s="1"/>
  <c r="B50" i="15" a="1"/>
  <c r="B50" i="15" s="1"/>
  <c r="E47" i="15"/>
  <c r="C47" i="15" a="1"/>
  <c r="C47" i="15" s="1"/>
  <c r="B47" i="15" a="1"/>
  <c r="B47" i="15" s="1"/>
  <c r="E45" i="15"/>
  <c r="C45" i="15" a="1"/>
  <c r="C45" i="15" s="1"/>
  <c r="B45" i="15" a="1"/>
  <c r="B45" i="15" s="1"/>
  <c r="E43" i="15"/>
  <c r="C43" i="15" a="1"/>
  <c r="C43" i="15" s="1"/>
  <c r="B43" i="15" a="1"/>
  <c r="B43" i="15" s="1"/>
  <c r="E40" i="15"/>
  <c r="C40" i="15" a="1"/>
  <c r="C40" i="15" s="1"/>
  <c r="B40" i="15" a="1"/>
  <c r="B40" i="15" s="1"/>
  <c r="E38" i="15"/>
  <c r="C38" i="15" a="1"/>
  <c r="C38" i="15" s="1"/>
  <c r="B38" i="15" a="1"/>
  <c r="B38" i="15" s="1"/>
  <c r="E35" i="15"/>
  <c r="C35" i="15" a="1"/>
  <c r="C35" i="15" s="1"/>
  <c r="B35" i="15" a="1"/>
  <c r="B35" i="15" s="1"/>
  <c r="E33" i="15"/>
  <c r="C33" i="15" a="1"/>
  <c r="C33" i="15" s="1"/>
  <c r="B33" i="15" a="1"/>
  <c r="B33" i="15" s="1"/>
  <c r="E31" i="15"/>
  <c r="C31" i="15" a="1"/>
  <c r="C31" i="15" s="1"/>
  <c r="B31" i="15" a="1"/>
  <c r="B31" i="15" s="1"/>
  <c r="E29" i="15"/>
  <c r="E26" i="15"/>
  <c r="E24" i="15"/>
  <c r="E22" i="15"/>
  <c r="E20" i="15"/>
  <c r="C20" i="15" a="1"/>
  <c r="C20" i="15" s="1"/>
  <c r="B20" i="15" a="1"/>
  <c r="B20" i="15" s="1"/>
  <c r="E18" i="15"/>
  <c r="E15" i="15"/>
  <c r="C13" i="15" a="1"/>
  <c r="C13" i="15" s="1"/>
  <c r="B13" i="15" a="1"/>
  <c r="B13" i="15" s="1"/>
  <c r="C12" i="15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E21" i="14"/>
  <c r="E54" i="14"/>
  <c r="B54" i="14" a="1"/>
  <c r="B54" i="14" s="1"/>
  <c r="C54" i="14" a="1"/>
  <c r="C54" i="14" s="1"/>
  <c r="E75" i="14"/>
  <c r="C75" i="14" a="1"/>
  <c r="C75" i="14" s="1"/>
  <c r="B75" i="14" a="1"/>
  <c r="B75" i="14" s="1"/>
  <c r="E73" i="14"/>
  <c r="C73" i="14" a="1"/>
  <c r="C73" i="14" s="1"/>
  <c r="B73" i="14" a="1"/>
  <c r="B73" i="14" s="1"/>
  <c r="E71" i="14"/>
  <c r="C71" i="14" a="1"/>
  <c r="C71" i="14" s="1"/>
  <c r="B71" i="14" a="1"/>
  <c r="B71" i="14" s="1"/>
  <c r="E69" i="14"/>
  <c r="C69" i="14" a="1"/>
  <c r="C69" i="14" s="1"/>
  <c r="B69" i="14" a="1"/>
  <c r="B69" i="14" s="1"/>
  <c r="E67" i="14"/>
  <c r="C67" i="14" a="1"/>
  <c r="C67" i="14" s="1"/>
  <c r="B67" i="14" a="1"/>
  <c r="B67" i="14" s="1"/>
  <c r="E65" i="14"/>
  <c r="E63" i="14"/>
  <c r="E61" i="14"/>
  <c r="E58" i="14"/>
  <c r="B58" i="14" a="1"/>
  <c r="B58" i="14" s="1"/>
  <c r="C58" i="14" a="1"/>
  <c r="C58" i="14" s="1"/>
  <c r="B61" i="14" a="1"/>
  <c r="B61" i="14" s="1"/>
  <c r="C61" i="14" a="1"/>
  <c r="C61" i="14" s="1"/>
  <c r="B63" i="14" a="1"/>
  <c r="B63" i="14" s="1"/>
  <c r="C63" i="14" a="1"/>
  <c r="C63" i="14" s="1"/>
  <c r="E56" i="14"/>
  <c r="E52" i="14"/>
  <c r="B52" i="14" a="1"/>
  <c r="B52" i="14" s="1"/>
  <c r="C52" i="14" a="1"/>
  <c r="C52" i="14" s="1"/>
  <c r="B56" i="14" a="1"/>
  <c r="B56" i="14" s="1"/>
  <c r="E50" i="14"/>
  <c r="E48" i="14"/>
  <c r="E46" i="14"/>
  <c r="B46" i="14" a="1"/>
  <c r="B46" i="14" s="1"/>
  <c r="C46" i="14" a="1"/>
  <c r="C46" i="14" s="1"/>
  <c r="B48" i="14" a="1"/>
  <c r="B48" i="14" s="1"/>
  <c r="C48" i="14" a="1"/>
  <c r="C48" i="14" s="1"/>
  <c r="E44" i="14"/>
  <c r="E41" i="14"/>
  <c r="E39" i="14"/>
  <c r="B39" i="14" a="1"/>
  <c r="B39" i="14" s="1"/>
  <c r="C39" i="14" a="1"/>
  <c r="C39" i="14" s="1"/>
  <c r="B41" i="14" a="1"/>
  <c r="B41" i="14" s="1"/>
  <c r="C41" i="14" a="1"/>
  <c r="C41" i="14" s="1"/>
  <c r="E36" i="14"/>
  <c r="E34" i="14"/>
  <c r="E32" i="14"/>
  <c r="E30" i="14"/>
  <c r="E27" i="14"/>
  <c r="E25" i="14"/>
  <c r="E23" i="14"/>
  <c r="C21" i="14" a="1"/>
  <c r="C21" i="14" s="1"/>
  <c r="B21" i="14" a="1"/>
  <c r="B21" i="14" s="1"/>
  <c r="C65" i="14" a="1"/>
  <c r="C65" i="14" s="1"/>
  <c r="B65" i="14" a="1"/>
  <c r="B65" i="14" s="1"/>
  <c r="I24" i="16" l="1"/>
  <c r="E72" i="16"/>
  <c r="B32" i="14" a="1"/>
  <c r="B32" i="14" s="1"/>
  <c r="C32" i="14" a="1"/>
  <c r="C32" i="14" s="1"/>
  <c r="B34" i="14" a="1"/>
  <c r="B34" i="14" s="1"/>
  <c r="C34" i="14" a="1"/>
  <c r="C34" i="14" s="1"/>
  <c r="B36" i="14" a="1"/>
  <c r="B36" i="14" s="1"/>
  <c r="C36" i="14" a="1"/>
  <c r="C36" i="14" s="1"/>
  <c r="B44" i="14" a="1"/>
  <c r="B44" i="14" s="1"/>
  <c r="C44" i="14" a="1"/>
  <c r="C44" i="14" s="1"/>
  <c r="B50" i="14" a="1"/>
  <c r="B50" i="14" s="1"/>
  <c r="C50" i="14" a="1"/>
  <c r="C50" i="14" s="1"/>
  <c r="E18" i="14"/>
  <c r="E15" i="14"/>
  <c r="C13" i="14" a="1"/>
  <c r="C13" i="14" s="1"/>
  <c r="B13" i="14" a="1"/>
  <c r="B13" i="14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E19" i="13"/>
  <c r="E18" i="13"/>
  <c r="E15" i="13"/>
  <c r="C13" i="13" a="1"/>
  <c r="C13" i="13" s="1"/>
  <c r="B13" i="13" a="1"/>
  <c r="B13" i="13" s="1"/>
  <c r="C12" i="13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E76" i="14" l="1"/>
  <c r="E18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<sst xmlns="http://schemas.openxmlformats.org/spreadsheetml/2006/main" count="2429" uniqueCount="653">
  <si>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</si>
  <si>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</si>
  <si>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</si>
  <si>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</si>
  <si>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</si>
  <si>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</si>
  <si>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</si>
  <si>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</si>
  <si>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</si>
  <si>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3121 OSTALI RASHODI ZA ZAPOSLENE</t>
  </si>
  <si>
    <t>INFORMACIJA O TROŠENJU SREDSTAVA</t>
  </si>
  <si>
    <t>3238 RAČUNALNE USLUGE</t>
  </si>
  <si>
    <t>Naziv ustanove: Državna vatrogasna škola</t>
  </si>
  <si>
    <t>Adresa: Ksaverska cesta 107</t>
  </si>
  <si>
    <t>Poštanski broj i grad: 10000 Zagreb</t>
  </si>
  <si>
    <t>T: Telefonski broj: 01/2641-657</t>
  </si>
  <si>
    <t>E-pošta: dvskola@dvskola.hr</t>
  </si>
  <si>
    <t>Web-mjesto: https://dvskola.hr</t>
  </si>
  <si>
    <t>3131 DOPRINOS NA BRUTO ZA MIO S POVEĆANIM TRAJANJEM</t>
  </si>
  <si>
    <t>3132 DOPRINOS NA BRUTO ZA ZDRAVSTVENO OSIGURANJE</t>
  </si>
  <si>
    <t>Kategorija 1</t>
  </si>
  <si>
    <t>Kategorija 2</t>
  </si>
  <si>
    <t>FINANCIJSKA AGAENCIJA</t>
  </si>
  <si>
    <t>UKUPNO:FINANCIJSKA AGAENCIJA</t>
  </si>
  <si>
    <t>3114 PLAĆE ZA POSEBNE UVJETE RADA</t>
  </si>
  <si>
    <t>3111 BRUTO PLAĆE ZA REDOVAN RAD  ZA 12/24</t>
  </si>
  <si>
    <t>3212 PRIJEVOZ ZA 12/24</t>
  </si>
  <si>
    <t>Veljača  2025.g.</t>
  </si>
  <si>
    <t>Siječanj  2025.g.</t>
  </si>
  <si>
    <t>3111 BRUTO PLAĆE ZA REDOVAN RAD  ZA 01/25</t>
  </si>
  <si>
    <t>3212 PRIJEVOZ ZA 01/25</t>
  </si>
  <si>
    <t>CENTAR MCS D.O.O.</t>
  </si>
  <si>
    <t>UKUPNO: CENTAR MCS D.O.O.</t>
  </si>
  <si>
    <t>HP-HRVATSKA POŠTA D.D.</t>
  </si>
  <si>
    <t>VELIKA GORICA</t>
  </si>
  <si>
    <t>3231 USLUGE TELEFONA, POŠTE I PRIJEVOZA</t>
  </si>
  <si>
    <t>UKUPNO: HP-HRVATSKA POŠTA D.D.</t>
  </si>
  <si>
    <t>HRVATSKI TELEKOM</t>
  </si>
  <si>
    <t>UKUPNO:HRVATSKI TELEKOM</t>
  </si>
  <si>
    <t/>
  </si>
  <si>
    <t>ADRIA GRUPA D.O.O.</t>
  </si>
  <si>
    <t>3239 OSTALE USLUGE</t>
  </si>
  <si>
    <t>UKUPNO:ADRIA GRUPA D.O.O.</t>
  </si>
  <si>
    <t xml:space="preserve">PEVEX D.D. </t>
  </si>
  <si>
    <t>3225 SITAN INVENTAR I AUTOGUME</t>
  </si>
  <si>
    <t xml:space="preserve">UKUPNO:PEVEX D.D. </t>
  </si>
  <si>
    <t>SVE- PROM D.O.O.</t>
  </si>
  <si>
    <t>UKUPNO:SVE- PROM D.O.O.</t>
  </si>
  <si>
    <t>4227 UREĐAJI, STROJEVI I OPREMA ZA OSTALE NAMJENE</t>
  </si>
  <si>
    <t>3222 MATERIJAL I SIROVINE</t>
  </si>
  <si>
    <t>CENTAR VOZILA HRVATSKE D.D</t>
  </si>
  <si>
    <t>32394 OSTALE USLUGE</t>
  </si>
  <si>
    <t>UKUPNO:CENTAR VOZILA HRVATSKE D.D</t>
  </si>
  <si>
    <t>CROATIA OSIGURANJE D.D.</t>
  </si>
  <si>
    <t>3291 PREMIJE OSIGURANJA</t>
  </si>
  <si>
    <t>UKUPNO:CROATIA OSIGURANJE D.D.</t>
  </si>
  <si>
    <t>DECHATLON D.O.O.</t>
  </si>
  <si>
    <t>UKUPNO:DECHATLON D.O.O.</t>
  </si>
  <si>
    <t>FOTEX D.O.O.</t>
  </si>
  <si>
    <t>NEDELJANEC</t>
  </si>
  <si>
    <t>UKUPNO:FOTEX D.O.O.</t>
  </si>
  <si>
    <t>GUBIĆ USLUGE D.O.O.</t>
  </si>
  <si>
    <t>3234 KOMUNALNE USLUGE</t>
  </si>
  <si>
    <t>UKUPNO:GUBIĆ USLUGE D.O.O.</t>
  </si>
  <si>
    <t>LIMES PLUS D.O.O.</t>
  </si>
  <si>
    <t>3221 UREDSKI MATERIJAL I OSTALI MATERIJALNI RASHODI</t>
  </si>
  <si>
    <t>UKUPNO:LIMES PLUS D.O.O.</t>
  </si>
  <si>
    <t>NARODNE NOVINE D.D.</t>
  </si>
  <si>
    <t>3233 USLUGE PROMIDŽBE I INFORMIRANJA</t>
  </si>
  <si>
    <t>UKUPNO:NARODNE NOVINE D.D.</t>
  </si>
  <si>
    <t>PAVO-PROMET D.O.O.</t>
  </si>
  <si>
    <t>UKUPNO:PAVO-PROMET D.O.O.</t>
  </si>
  <si>
    <t xml:space="preserve">PROJEKT JEDNAKO RAZVOJ </t>
  </si>
  <si>
    <t>3213 STRUČNO USAVRŠAVANJE ZAPOSLEIKA</t>
  </si>
  <si>
    <t xml:space="preserve">UKUPNO:PROJEKT JEDNAKO RAZVOJ </t>
  </si>
  <si>
    <t>SAGOVI ZAGREB D.O.O</t>
  </si>
  <si>
    <t>UKUPNO:SAGOVI ZAGREB D.O.O</t>
  </si>
  <si>
    <t>STAKLO DOM D.O.O.</t>
  </si>
  <si>
    <t>LIVIANA</t>
  </si>
  <si>
    <t>3232 USLUGE TEKUĆEG I INVESTICIJSKOG ODRŽAVANJA</t>
  </si>
  <si>
    <t>UKUPNO:STAKLO DOM D.O.O.</t>
  </si>
  <si>
    <t>SVS VL. JOSIP BANOVIĆ</t>
  </si>
  <si>
    <t>SISAK</t>
  </si>
  <si>
    <t>UKUPNO:SVS VL. JOSIP BANOVIĆ</t>
  </si>
  <si>
    <t>ŠKOLSKA OPREMA GREGIĆ J.D.O.O.</t>
  </si>
  <si>
    <t>UKUPNO: ŠKOLSKA OPREMA GREGIĆ J.D.O.O.</t>
  </si>
  <si>
    <t>TOP START D.O.O</t>
  </si>
  <si>
    <t>UKUPNO: TOP START D.O.O</t>
  </si>
  <si>
    <t>GDPR</t>
  </si>
  <si>
    <t>3237-Intelektualne i osobne usluge (ugovor o djelu bruto iznos sadrži doprinos za mirovinsko osiguranje iz bruto I, porez iz bruto I te doprinos za zdravstveno osiguranje na bruto)</t>
  </si>
  <si>
    <t>BANJAN BORIS</t>
  </si>
  <si>
    <t>UKUPNO: BANJAN BORIS</t>
  </si>
  <si>
    <t>PRIKRATKI DANIJELA</t>
  </si>
  <si>
    <t>UKUPNO:PRIKRATKI DANIJELA</t>
  </si>
  <si>
    <t>TRAMONTANA NIKOLA</t>
  </si>
  <si>
    <t>UKUPNO :TRAMONTANA NIKOLA</t>
  </si>
  <si>
    <t>VAĐIĆ JOSIP</t>
  </si>
  <si>
    <t>UKUPNO:VAĐIĆ JOSIP</t>
  </si>
  <si>
    <t>ZOVKO JOSIP</t>
  </si>
  <si>
    <t>UKUPNO: ZOVKO JOSIP</t>
  </si>
  <si>
    <t>HRVATSKI ZAVOD ZA NORME</t>
  </si>
  <si>
    <t>3294 ČLANARINE I NORME</t>
  </si>
  <si>
    <t>UKUPNO: HRVATSKI ZAVOD ZA NORME</t>
  </si>
  <si>
    <t>Ožujak  2025.g.</t>
  </si>
  <si>
    <t>Auto kuća Habek d.o.o.</t>
  </si>
  <si>
    <t>UKUPNO:Auto kuća Habek d.o.o.</t>
  </si>
  <si>
    <t>CONSTRUCTION LOGISTIC D.O.O</t>
  </si>
  <si>
    <t>3224 MATERIJAL I DIJELOVI ZA TEKUĆE I INVESTICIJSKO ODRŽAVANJE</t>
  </si>
  <si>
    <t>UKUPNO:CONSTRUCTION LOGISTIC D.O.O</t>
  </si>
  <si>
    <t>HGSPOT GRUPA D.O.O.</t>
  </si>
  <si>
    <t>42211 RAČUNALA I RAČUNALNA OPREMA</t>
  </si>
  <si>
    <t>UKUPNO:HGSPOT GRUPA D.O.O.</t>
  </si>
  <si>
    <t xml:space="preserve">HRVATSKI DRŽAVNI ARHIV </t>
  </si>
  <si>
    <t xml:space="preserve">UKUPNO:HRVATSKI DRŽAVNI ARHIV </t>
  </si>
  <si>
    <t>INA - INDUSTRIJA NAFTE D.D.</t>
  </si>
  <si>
    <t>3223 ENERGIJA</t>
  </si>
  <si>
    <t>UKUPNO:INA - INDUSTRIJA NAFTE D.D.</t>
  </si>
  <si>
    <t xml:space="preserve">KARCHER D.O.O. </t>
  </si>
  <si>
    <t xml:space="preserve">UKUPNO:KARCHER D.O.O. </t>
  </si>
  <si>
    <t>SANTA DOMENICA - BIG BANG D.O.O</t>
  </si>
  <si>
    <t>UKUPNO:SANTA DOMENICA - BIG BANG D.O.O</t>
  </si>
  <si>
    <t>SVETA NEDJELJA</t>
  </si>
  <si>
    <t>4222 KONUNIKACIJSKA OPREMA</t>
  </si>
  <si>
    <t>VATROPROMET D.O.O.</t>
  </si>
  <si>
    <t>UKUPNO:VATROPROMET D.O.O.</t>
  </si>
  <si>
    <t>Z-EL D.O.O</t>
  </si>
  <si>
    <t>UKUPNO:Z-EL D.O.O</t>
  </si>
  <si>
    <t>Travanj  2025.g.</t>
  </si>
  <si>
    <t>ALARM AUTOMATIKA</t>
  </si>
  <si>
    <t>UKUPNO: ALARM AUTOMATIKA</t>
  </si>
  <si>
    <t>4511 DODATNA ULAGANJA NA GRAĐEVINSKIM OBJEKTIMA</t>
  </si>
  <si>
    <t>BIMUS d.o.o.</t>
  </si>
  <si>
    <t>UKUPNO:BIMUS d.o.o.</t>
  </si>
  <si>
    <t>3221 UREDSKI MATERIJAL I OSTALI MATERIJALNI RASHOD</t>
  </si>
  <si>
    <t>BODIŠ d.o.o.</t>
  </si>
  <si>
    <t>UKUPNO:BODIŠ d.o.o.</t>
  </si>
  <si>
    <t>GLOBAL DISTRI D.O.O.</t>
  </si>
  <si>
    <t>UKUPNO:GLOBAL DISTRI D.O.O.</t>
  </si>
  <si>
    <t>LEMIA D.O.O.</t>
  </si>
  <si>
    <t>UKUPNO:LEMIA D.O.O.</t>
  </si>
  <si>
    <t>LIBURNIA RIVIERA HOTELS</t>
  </si>
  <si>
    <t>3211 SLUŽBENA PUTOVANJA</t>
  </si>
  <si>
    <t>UKUPNO:LIBURNIA RIVIERA HOTELS</t>
  </si>
  <si>
    <t>MIKRONIS D.O.O</t>
  </si>
  <si>
    <t>UKUPNO:MIKRONIS D.O.O</t>
  </si>
  <si>
    <t>3235 ZAKUPNINE I NAJAMNINE</t>
  </si>
  <si>
    <t xml:space="preserve">MIMB </t>
  </si>
  <si>
    <t>OROSLAVJE</t>
  </si>
  <si>
    <t xml:space="preserve">UKUPNO:MIMB </t>
  </si>
  <si>
    <t>PEVEX D.D.</t>
  </si>
  <si>
    <t>UKUPNO:PEVEX D.D.</t>
  </si>
  <si>
    <t>ROTO DINAMIC D.O.O.</t>
  </si>
  <si>
    <t>UKUPNO:ROTO DINAMIC D.O.O.</t>
  </si>
  <si>
    <t>3293 REPREZENTACIJA</t>
  </si>
  <si>
    <t>TOP-START D.O.O.</t>
  </si>
  <si>
    <t>UKUPNO:TOP-START D.O.O.</t>
  </si>
  <si>
    <t>3224  MATERIJAL  I DIJELOVI ZA TEKUĆE I INVESTICIJSKO ODRŽAVANJE</t>
  </si>
  <si>
    <t>TRANSPORTI BODALEC D.O.O.</t>
  </si>
  <si>
    <t>UKUPNO:TRANSPORTI BODALEC D.O.O.</t>
  </si>
  <si>
    <t>ZLATAR</t>
  </si>
  <si>
    <t>UNIKOMERC AUTOMOBILI D.O.O.</t>
  </si>
  <si>
    <t>UKUPNO:UNIKOMERC AUTOMOBILI D.O.O.</t>
  </si>
  <si>
    <t>VATROGASNA ZAJEDNICA PRIMORSKO GORANSKE ŽUPANIJE</t>
  </si>
  <si>
    <t>UKUPNO:VATROGASNA ZAJEDNICA PRIMORSKO GORANSKE ŽUPANIJE</t>
  </si>
  <si>
    <t>Z-EL D.O.O.</t>
  </si>
  <si>
    <t>SESVETE</t>
  </si>
  <si>
    <t>UKUPNO:Z-EL D.O.O.</t>
  </si>
  <si>
    <t>3111 BRUTO PLAĆE ZA REDOVAN RAD  ZA 03/25</t>
  </si>
  <si>
    <t>3212 PRIJEVOZ ZA 03/25</t>
  </si>
  <si>
    <t>Svibanj  2025.g.</t>
  </si>
  <si>
    <t>3111 BRUTO PLAĆE ZA REDOVAN RAD  ZA 04/25</t>
  </si>
  <si>
    <t>3212 PRIJEVOZ ZA 04/25</t>
  </si>
  <si>
    <t>AUTOTURIST SAMOBOR D.O.O.</t>
  </si>
  <si>
    <t>UKUPNO:AUTOTURIST SAMOBOR D.O.O.</t>
  </si>
  <si>
    <t>BAUHAUS D.O.O.</t>
  </si>
  <si>
    <t>4221 UREDSKA OPREMA I NAMJEŠTAJ</t>
  </si>
  <si>
    <t>UKUPNO:BAUHAUS D.O.O.</t>
  </si>
  <si>
    <t>CROATIA AIRLINES D.D</t>
  </si>
  <si>
    <t>UKUPNO:CROATIA AIRLINES D.D</t>
  </si>
  <si>
    <t>CUSTODAIN D.O.O.</t>
  </si>
  <si>
    <t>UKUPNO:CUSTODAIN D.O.O.</t>
  </si>
  <si>
    <t>OSIJEK</t>
  </si>
  <si>
    <t>DIMNJAČARSKA OBRTNIČKA ZADRUGA</t>
  </si>
  <si>
    <t>UKUPNO:DIMNJAČARSKA OBRTNIČKA ZADRUGA</t>
  </si>
  <si>
    <t>IGLU ŠPORT D.O.O.</t>
  </si>
  <si>
    <t>UKUPNO:IGLU ŠPORT D.O.O.</t>
  </si>
  <si>
    <t>UKUPNO:INA INDUSTRIJA NAFTE D.D.</t>
  </si>
  <si>
    <t>PNEUMATIKA MIR-MAR D.O.O.</t>
  </si>
  <si>
    <t>UKUPNO:PNEUMATIKA MIR-MAR D.O.O.</t>
  </si>
  <si>
    <t>PROBUS K.I G. D.O.O.</t>
  </si>
  <si>
    <t>TOPOLOVEC</t>
  </si>
  <si>
    <t>UKUPNO: PROBUS K.I G. D.O.O.</t>
  </si>
  <si>
    <t>SPLENDOR D.O.O.</t>
  </si>
  <si>
    <t>3227 SLUŽBENA, RADNA I ZAŠTITNA ODJEĆA I OBUĆA</t>
  </si>
  <si>
    <t>UKUPNO: SPLENDOR D.O.O.</t>
  </si>
  <si>
    <t>3224 MATERIJAL ZA TEKUĆE I INVESTICIJSKO ODRŽAVANJE</t>
  </si>
  <si>
    <t>VATRO-PROTEKT D.O.O.</t>
  </si>
  <si>
    <t>UKUPNO:VATRO-PROTEKT D.O.O.</t>
  </si>
  <si>
    <t>ZNAMEN D.O.O</t>
  </si>
  <si>
    <t>UKUPNO:ZNAMEN D.O.O</t>
  </si>
  <si>
    <t>ADAMČIĆ MARKO</t>
  </si>
  <si>
    <t>UKUPNO:ADAMČIĆ MARKO</t>
  </si>
  <si>
    <t>BARKOVIĆ NEVENKO</t>
  </si>
  <si>
    <t>UKUPNO :BARKOVIĆ NEVENKO</t>
  </si>
  <si>
    <t>BENKOVIĆ MARIJO</t>
  </si>
  <si>
    <t>UKUPNO:BENKOVIĆ MARIJO</t>
  </si>
  <si>
    <t>BLAHA JURAJ</t>
  </si>
  <si>
    <t>UKUPNO: BLAHA JURAJ</t>
  </si>
  <si>
    <t>BOŠNJAKOVIĆ TOMISLAV</t>
  </si>
  <si>
    <t>GRĐAN DAMIR</t>
  </si>
  <si>
    <t>IVKOVIĆ GORAN</t>
  </si>
  <si>
    <t>KOVAČEVIĆ STIPA</t>
  </si>
  <si>
    <t>MARINAC HRVOJE</t>
  </si>
  <si>
    <t>MATKOVIĆ DANIJEL</t>
  </si>
  <si>
    <t>MIŠURA MARIJA</t>
  </si>
  <si>
    <t>MOGUŠ DINKO</t>
  </si>
  <si>
    <t>MUŽEVIĆ JELENA</t>
  </si>
  <si>
    <t>NOVOSEL MATEA</t>
  </si>
  <si>
    <t>PAKŠEC ZORAN</t>
  </si>
  <si>
    <t>SMAŽIL VILKO</t>
  </si>
  <si>
    <t>UVANOVIĆ ZLATKO</t>
  </si>
  <si>
    <t>ZUBČIĆ TOMISLAV</t>
  </si>
  <si>
    <t>ZVONARIĆ JOSIP</t>
  </si>
  <si>
    <t>UKUPNO:BOŠNJAKOVIĆ TOMISLAV</t>
  </si>
  <si>
    <t>UKUPNO:GRĐAN DAMIR</t>
  </si>
  <si>
    <t>UKUPNO:IVKOVIĆ GORAN</t>
  </si>
  <si>
    <t>UKUPNO:KOVAČEVIĆ STIPA</t>
  </si>
  <si>
    <t>UKUPNO:MARINAC HRVOJE</t>
  </si>
  <si>
    <t>UKUPNO:MATKOVIĆ DANIJEL</t>
  </si>
  <si>
    <t>UKUPNO:MIŠURA MARIJA</t>
  </si>
  <si>
    <t>UKUPNO:MOGUŠ DINKO</t>
  </si>
  <si>
    <t>UKUPNO:MUŽEVIĆ JELENA</t>
  </si>
  <si>
    <t>UKUPNO:NOVOSEL MATEA</t>
  </si>
  <si>
    <t>UKUPNO:PAKŠEC ZORAN</t>
  </si>
  <si>
    <t>UKUPNO:SMAŽIL VILKO</t>
  </si>
  <si>
    <t>UKUPNO:UVANOVIĆ ZLATKO</t>
  </si>
  <si>
    <t>UKUPNO:ZUBČIĆ TOMISLAV</t>
  </si>
  <si>
    <t>UKUPNO:ZVONARIĆ JOSIP</t>
  </si>
  <si>
    <t>RADUŠ DUNJA</t>
  </si>
  <si>
    <t>UKUPNO:RADUŠ DUNJA</t>
  </si>
  <si>
    <t>Lipanj  2025.g.</t>
  </si>
  <si>
    <t>ALEX, OBRT ZA GRAĐEVINSKE USLUGE</t>
  </si>
  <si>
    <t>UKUPNO:ALEX, OBRT ZA GRAĐEVINSKE USLUGE</t>
  </si>
  <si>
    <t>AUTO KUĆA HABEK D.O.O</t>
  </si>
  <si>
    <t>UKUPNO:AUTO KUĆA HABEK D.O.O</t>
  </si>
  <si>
    <t>ELECTRIC SYNERGY D.O.O.</t>
  </si>
  <si>
    <t>UKUPNO: ELECTRIC SYNERGY D.O.O.</t>
  </si>
  <si>
    <t>GALEB D.D</t>
  </si>
  <si>
    <t>UKUPNO:GALEB D.D</t>
  </si>
  <si>
    <t>OMIŠ</t>
  </si>
  <si>
    <t>LIMES PLUS D.O.O</t>
  </si>
  <si>
    <t>UKUPNO: LIMES PLUS D.O.O</t>
  </si>
  <si>
    <t>LINKS D.O.O</t>
  </si>
  <si>
    <t>UKUPNO:LINKS D.O.O</t>
  </si>
  <si>
    <t>PAJEZATOVIĆ D.O.O.</t>
  </si>
  <si>
    <t>UKUPNO:PAJEZATOVIĆ D.O.O.</t>
  </si>
  <si>
    <t>PULA</t>
  </si>
  <si>
    <t>QUADROPLAST D.O.O.</t>
  </si>
  <si>
    <t xml:space="preserve">DUGO SELO </t>
  </si>
  <si>
    <t>UKUPNO:QUADROPLAST D.O.O.</t>
  </si>
  <si>
    <t>ROWABEL MAZIVA D.O.O.</t>
  </si>
  <si>
    <t>UKUPNO:ROWABEL MAZIVA D.O.O.</t>
  </si>
  <si>
    <t>SAGOVI ZAGREB D.O.O.</t>
  </si>
  <si>
    <t>UKUPNO:SAGOVI ZAGREB D.O.O.</t>
  </si>
  <si>
    <t>SPLENDOR TEKSTIL D.O.O.</t>
  </si>
  <si>
    <t>UKUPNO:SPLENDOR TEKSTIL D.O.O.</t>
  </si>
  <si>
    <t>USTANOVA DR. DOBRIĆ</t>
  </si>
  <si>
    <t>3236 ZDRAVSTVENE I VETRINARSKE USLUGE</t>
  </si>
  <si>
    <t xml:space="preserve">VELINA DISIGN </t>
  </si>
  <si>
    <t xml:space="preserve">UKUPNO:VELINA DISIGN </t>
  </si>
  <si>
    <t>Srpanj  2025.g.</t>
  </si>
  <si>
    <t>3111 BRUTO PLAĆE ZA REDOVAN RAD  ZA 06/25</t>
  </si>
  <si>
    <t>3212 PRIJEVOZ ZA 06/25</t>
  </si>
  <si>
    <t>AUTO KUĆA HABEK D.O.O.</t>
  </si>
  <si>
    <t>UKUPNO:AUTO KUĆA HABEK D.O.O.</t>
  </si>
  <si>
    <t>DRAGER SAFTY D.O.O.</t>
  </si>
  <si>
    <t>UKUPNO:DRAGER SAFTY D.O.O.</t>
  </si>
  <si>
    <t>E PLUS D.O.O</t>
  </si>
  <si>
    <t>UKUPNO:E PLUS D.O.O</t>
  </si>
  <si>
    <t>SAMOBOR</t>
  </si>
  <si>
    <t>HRVATSKI CRVENI KRIŽ SOLIN</t>
  </si>
  <si>
    <t>UKUPNO:HRVATSKI CRVENI KRIŽ SOLIN</t>
  </si>
  <si>
    <t>SOLIN</t>
  </si>
  <si>
    <t>32931 REPREZENTACIJA</t>
  </si>
  <si>
    <t>IZA OBJEKTIVA D.O.O.</t>
  </si>
  <si>
    <t>UKUPNO:IZA OBJEKTIVA D.O.O.</t>
  </si>
  <si>
    <t>JAVNA VATROGASNA POSTROJBA GRADA OSIJEKA</t>
  </si>
  <si>
    <t>UKUPNO: JAVNA VATROGASNA POSTROJBA GRADA OSIJEKA</t>
  </si>
  <si>
    <t>3235 NAJAMNINA I ZAKUPNINA</t>
  </si>
  <si>
    <t>JAVNA VATROGASNA POSTROJBA GRADA ZAGREBA</t>
  </si>
  <si>
    <t>UKUPNO:JAVNA VATROGASNA POSTROJBA GRADA ZAGREBA</t>
  </si>
  <si>
    <t xml:space="preserve">JAVNI BILJEŽNIK DANIJELA BOŽIČ </t>
  </si>
  <si>
    <t xml:space="preserve">UKUPNO: JAVNI BILJEŽNIK DANIJELA BOŽIČ </t>
  </si>
  <si>
    <t>3295 PRISTOJBE I NAKNADE</t>
  </si>
  <si>
    <t>KVALITETA I SUSTAVI D.O.O.</t>
  </si>
  <si>
    <t>UKUPNO:KVALITETA I SUSTAVI D.O.O.</t>
  </si>
  <si>
    <t xml:space="preserve">LIMARIJA MURGIĆ </t>
  </si>
  <si>
    <t xml:space="preserve">UKUPNO:LIMARIJA MURGIĆ </t>
  </si>
  <si>
    <t>LUXORIA D.O.O.</t>
  </si>
  <si>
    <t>DONJA STUBICA</t>
  </si>
  <si>
    <t>UKUPNO:LUXORIA D.O.O.</t>
  </si>
  <si>
    <t>MAGMA CENTAR D.O.O.</t>
  </si>
  <si>
    <t>UKUPNO:MAGMA CENTAR D.O.O.</t>
  </si>
  <si>
    <t>PLASTIK MONTAŽA D.O.O.</t>
  </si>
  <si>
    <t>UKUPNO:PLASTIK MONTAŽA D.O.O.</t>
  </si>
  <si>
    <t xml:space="preserve">ALILOVIĆ IGOR </t>
  </si>
  <si>
    <t xml:space="preserve">UKUPNO :ALILOVIĆ IGOR </t>
  </si>
  <si>
    <t>ANČIĆ STIPE</t>
  </si>
  <si>
    <t>UKUPNO:ANČIĆ STIPE</t>
  </si>
  <si>
    <t>ANTIĆ MARIO</t>
  </si>
  <si>
    <t>UKUPNO:ANTIĆ MARIO</t>
  </si>
  <si>
    <t>BAŠIĆ NIKOLA</t>
  </si>
  <si>
    <t>UKUPNO:BAŠIĆ NIKOLA</t>
  </si>
  <si>
    <t>BITUNJAC JOSIP</t>
  </si>
  <si>
    <t>UKUPNO:BITUNJAC JOSIP</t>
  </si>
  <si>
    <t>BLAŽEVIĆ ALBERT</t>
  </si>
  <si>
    <t>UKUPNO:BLAŽEVIĆ ALBERT</t>
  </si>
  <si>
    <t>BOGDAN MARINKO</t>
  </si>
  <si>
    <t>UKUPNO:BOGDAN MARINKO</t>
  </si>
  <si>
    <t>BOŽIKOVIĆ JAKOV</t>
  </si>
  <si>
    <t>UKUPNO:BOŽIKOVIĆ JAKOV</t>
  </si>
  <si>
    <t>BRALIĆ ANTONELA</t>
  </si>
  <si>
    <t>UKUPNO:BRALIĆ ANTONELA</t>
  </si>
  <si>
    <t>BRMALJ KRISTIJAN</t>
  </si>
  <si>
    <t>UKUPNO:BRMALJ KRISTIJAN</t>
  </si>
  <si>
    <t>BUČAN PETAR</t>
  </si>
  <si>
    <t>UKUPNO:BUČAN PETAR</t>
  </si>
  <si>
    <t>BULOG JURE</t>
  </si>
  <si>
    <t>UKUPNO:BULOG JURE</t>
  </si>
  <si>
    <t>CRNIĆ DOMAGOJ</t>
  </si>
  <si>
    <t>UKUPNO:CRNIĆ DOMAGOJ</t>
  </si>
  <si>
    <t>ČEVANIĆ JURE</t>
  </si>
  <si>
    <t>UKUPNO:ČEVANIĆ JURE</t>
  </si>
  <si>
    <t xml:space="preserve">ĐAPIĆ SINIŠA </t>
  </si>
  <si>
    <t xml:space="preserve">UKUPNO:ĐAPIĆ SINIŠA </t>
  </si>
  <si>
    <t>FRANČEŠEVIĆ MATO</t>
  </si>
  <si>
    <t>UKUPNO:FRANČEŠEVIĆ MATO</t>
  </si>
  <si>
    <t xml:space="preserve">FRANIĆ DENIS </t>
  </si>
  <si>
    <t xml:space="preserve">UKUPNO:FRANIĆ DENIS </t>
  </si>
  <si>
    <t xml:space="preserve">GAUŠ DARIO </t>
  </si>
  <si>
    <t xml:space="preserve">UKUPNO:GAUŠ DARIO </t>
  </si>
  <si>
    <t>GOLEŠ PREDRAG</t>
  </si>
  <si>
    <t>UKUPNO:GOLEŠ PREDRAG</t>
  </si>
  <si>
    <t>GRANČIĆ JOŠKO</t>
  </si>
  <si>
    <t>UKUPNO:GRANČIĆ JOŠKO</t>
  </si>
  <si>
    <t>HAT MIHAELA</t>
  </si>
  <si>
    <t>HRELJA IGOR</t>
  </si>
  <si>
    <t>KARLOVIĆ ZORAN</t>
  </si>
  <si>
    <t>KAUZLARIĆ BORIS</t>
  </si>
  <si>
    <t>KAUZLARIĆ SINIŠA</t>
  </si>
  <si>
    <t>KOVAČEVIĆ IVAN</t>
  </si>
  <si>
    <t>KOVAČIĆ PETAR</t>
  </si>
  <si>
    <t>KRUŽIĆ MARKO</t>
  </si>
  <si>
    <t>KUS MARIN</t>
  </si>
  <si>
    <t>LACKOVIĆ FRANJO</t>
  </si>
  <si>
    <t>LASLOVOV LORENA</t>
  </si>
  <si>
    <t xml:space="preserve">LASLOVIĆ ZORAN </t>
  </si>
  <si>
    <t>LAZAREVIĆ EMILIJA</t>
  </si>
  <si>
    <t>MALEŠ STIPO</t>
  </si>
  <si>
    <t>MALETIĆ ROKO</t>
  </si>
  <si>
    <t>MARETIĆ DARKO</t>
  </si>
  <si>
    <t>MARIN MARINO</t>
  </si>
  <si>
    <t>MAVRINAC ŽELJKO</t>
  </si>
  <si>
    <t>MIČEVIĆ DENIS</t>
  </si>
  <si>
    <t>MIKAS MARIO</t>
  </si>
  <si>
    <t>MIKULIČIĆ TONČI</t>
  </si>
  <si>
    <t>NAĐ TOMISLAV</t>
  </si>
  <si>
    <t>NEMEC ALEKSANDAR</t>
  </si>
  <si>
    <t>OPAČAK MILAN</t>
  </si>
  <si>
    <t>PAVLINOVIĆ FABIJAN</t>
  </si>
  <si>
    <t>PRAHIN MARIJA</t>
  </si>
  <si>
    <t>RADUNIĆ ŠPIRO</t>
  </si>
  <si>
    <t>RADUNIĆ ZORAN</t>
  </si>
  <si>
    <t>ROGULJ MATE</t>
  </si>
  <si>
    <t>SANADER IVAN</t>
  </si>
  <si>
    <t>STIPKOVIĆ GORAN</t>
  </si>
  <si>
    <t xml:space="preserve">ŠAPIĆ KOZAR LJILJANA </t>
  </si>
  <si>
    <t>ŠČEPANOVIĆ JAKŠA</t>
  </si>
  <si>
    <t>ŠĆILAC IVAN</t>
  </si>
  <si>
    <t>ŠUSTIĆ JOŠKO</t>
  </si>
  <si>
    <t>ŠUSTIĆ ANTE</t>
  </si>
  <si>
    <t>TASLAK MILOVOJ</t>
  </si>
  <si>
    <t>TOLE NIKICA</t>
  </si>
  <si>
    <t>VAGAJA DRAŽEN</t>
  </si>
  <si>
    <t>VUČEMILOVIĆ HRVOJE</t>
  </si>
  <si>
    <t>VUKOVIĆ MIRNA</t>
  </si>
  <si>
    <t>ZEC TIHOMIR</t>
  </si>
  <si>
    <t xml:space="preserve"> </t>
  </si>
  <si>
    <t>UKUPNO:HAT MIHAELA</t>
  </si>
  <si>
    <t>UKUPNO:HRELJA IGOR</t>
  </si>
  <si>
    <t>UKUPNO:KARLOVIĆ ZORAN</t>
  </si>
  <si>
    <t>UKUPNO:KAUZLARIĆ BORIS</t>
  </si>
  <si>
    <t>UKUPNO:KAUZLARIĆ SINIŠA</t>
  </si>
  <si>
    <t>UKUPNO:KOVAČEVIĆ IVAN</t>
  </si>
  <si>
    <t>UKUPNO:KOVAČIĆ PETAR</t>
  </si>
  <si>
    <t>UKUPNO:KRUŽIĆ MARKO</t>
  </si>
  <si>
    <t>UKUPNO:KUS MARIN</t>
  </si>
  <si>
    <t>UKUPNO:LACKOVIĆ FRANJO</t>
  </si>
  <si>
    <t>UKUPNO:LASLOVOV LORENA</t>
  </si>
  <si>
    <t xml:space="preserve">UKUPNO:LASLOVIĆ ZORAN </t>
  </si>
  <si>
    <t>UKUPNO:LAZAREVIĆ EMILIJA</t>
  </si>
  <si>
    <t>UKUPNO:MALEŠ STIPO</t>
  </si>
  <si>
    <t>UKUPNO:MALETIĆ ROKO</t>
  </si>
  <si>
    <t>UKUPNO:MARETIĆ DARKO</t>
  </si>
  <si>
    <t>UKUPNO:MARIN MARINO</t>
  </si>
  <si>
    <t>UKUPNO:MAVRINAC ŽELJKO</t>
  </si>
  <si>
    <t>UKUPNO:MIČEVIĆ DENIS</t>
  </si>
  <si>
    <t>UKUPNO:MIKAS MARIO</t>
  </si>
  <si>
    <t>UKUPNO:MIKULIČIĆ TONČI</t>
  </si>
  <si>
    <t>UKUPNO:NAĐ TOMISLAV</t>
  </si>
  <si>
    <t>UKUPNO:NEMEC ALEKSANDAR</t>
  </si>
  <si>
    <t>UKUPNO:OPAČAK MILAN</t>
  </si>
  <si>
    <t>UKUPNO:PAVLINOVIĆ FABIJAN</t>
  </si>
  <si>
    <t>UKUPNO:PRAHIN MARIJA</t>
  </si>
  <si>
    <t>UKUPNO:RADUNIĆ ŠPIRO</t>
  </si>
  <si>
    <t>UKUPNO:RADUNIĆ ZORAN</t>
  </si>
  <si>
    <t>UKUPNO:ROGULJ MATE</t>
  </si>
  <si>
    <t>UKUPNO:SANADER IVAN</t>
  </si>
  <si>
    <t>UKUPNO:STIPKOVIĆ GORAN</t>
  </si>
  <si>
    <t xml:space="preserve">UKUPNO:ŠAPIĆ KOZAR LJILJANA </t>
  </si>
  <si>
    <t>UKUPNO:ŠČEPANOVIĆ JAKŠA</t>
  </si>
  <si>
    <t>UKUPNO:ŠĆILAC IVAN</t>
  </si>
  <si>
    <t>UKUPNO:ŠUSTIĆ ANTE</t>
  </si>
  <si>
    <t>UKUPNO:ŠUSTIĆ JOŠKO</t>
  </si>
  <si>
    <t>UKUPNO:TASLAK MILOVOJ</t>
  </si>
  <si>
    <t>UKUPNO:TOLE NIKICA</t>
  </si>
  <si>
    <t>UKUPNO:TRAMONTANA NIKOLA</t>
  </si>
  <si>
    <t>UKUPNO:VAGAJA DRAŽEN</t>
  </si>
  <si>
    <t>UKUPNO:VUČEMILOVIĆ HRVOJE</t>
  </si>
  <si>
    <t>UKUPNO:VUKOVIĆ MIRNA</t>
  </si>
  <si>
    <t>UKUPNO:ZEC TIHOMIR</t>
  </si>
  <si>
    <t>Kolovoz  2025.g.</t>
  </si>
  <si>
    <t>3111 BRUTO PLAĆE ZA REDOVAN RAD  ZA 07/25</t>
  </si>
  <si>
    <t>3212 PRIJEVOZ ZA 07/25</t>
  </si>
  <si>
    <t>KEVIĆ GORAN</t>
  </si>
  <si>
    <t>UKUPNO:KEVIĆ GORAN</t>
  </si>
  <si>
    <t>BIMUS D.O.O</t>
  </si>
  <si>
    <t xml:space="preserve">UKUPNO:BIMUS D.O.O </t>
  </si>
  <si>
    <t>KONJŠČINA</t>
  </si>
  <si>
    <t>B-MET ,METALNA GALANTERIJA</t>
  </si>
  <si>
    <t>UKUPNO: B-MET ,METALNA GALANTERIJA</t>
  </si>
  <si>
    <t>DUNDO INTERIJERI D.O.O.</t>
  </si>
  <si>
    <t>UKUPNO:DUNDO INTERIJERI D.O.O.</t>
  </si>
  <si>
    <t>EFSCA - Europian fire service colleges association</t>
  </si>
  <si>
    <t>NIZOZEMSKA</t>
  </si>
  <si>
    <t>IVERPAN D.O.O.</t>
  </si>
  <si>
    <t>UKUPNO: IVERPAN D.O.O.</t>
  </si>
  <si>
    <t>MIKRONIS D.O.O.</t>
  </si>
  <si>
    <t>UKUPNO:MIKRONIS D.O.O.</t>
  </si>
  <si>
    <t>TRGOAUTO D.O.O.</t>
  </si>
  <si>
    <t>UKUPNO:TRGOAUTO D.O.O.</t>
  </si>
  <si>
    <t>4223 OPREMA ZA ODRŽAVANJE I ZAŠTITU</t>
  </si>
  <si>
    <t>ŠKERJANC D.O.O.</t>
  </si>
  <si>
    <t>UKUPNO:ŠKERJANC D.O.O.</t>
  </si>
  <si>
    <t>3111 BRUTO PLAĆE ZA REDOVAN RAD  ZA 08/25</t>
  </si>
  <si>
    <t>3212 PRIJEVOZ ZA 08/25</t>
  </si>
  <si>
    <t>3221 UREDSKI MATERIJAL</t>
  </si>
  <si>
    <t>FERO-TERM</t>
  </si>
  <si>
    <t>FLAMMIFER D.O.O</t>
  </si>
  <si>
    <t>OZALJ</t>
  </si>
  <si>
    <t>UKUPNO:FLAMMIFER D.O.O</t>
  </si>
  <si>
    <t>GAMAT D.O.O.</t>
  </si>
  <si>
    <t>SI22902759</t>
  </si>
  <si>
    <t>LJUBLJANA</t>
  </si>
  <si>
    <t>MESSER CROATIA D.O.O</t>
  </si>
  <si>
    <t>ZAPREŠIĆ</t>
  </si>
  <si>
    <t>UKUPNO: MESSER CROATIA D.O.O</t>
  </si>
  <si>
    <t>NOEL SOLUTIONS J.D.O.O.</t>
  </si>
  <si>
    <t>UKUPNO: NOEL SOLUTIONS J.D.O.O.</t>
  </si>
  <si>
    <t>POLUS D.O.O</t>
  </si>
  <si>
    <t>UKUPNO:POLUS D.O.O</t>
  </si>
  <si>
    <t>SPLIT</t>
  </si>
  <si>
    <t>SVEUČILIŠTE U ZAGREBU - FAKULTET HRVATSKIH STUDIJA</t>
  </si>
  <si>
    <t>UKUPNO:SVEUČILIŠTE U ZAGREBU - FAKULTET HRVATSKIH STUDIJA</t>
  </si>
  <si>
    <t>3213 STRUČNO USAVRŠAVANJE ZAPOSLENIKA</t>
  </si>
  <si>
    <t>VATROPROMET D.O.O</t>
  </si>
  <si>
    <t>UKUPNO:VATROPROMET D.O.O</t>
  </si>
  <si>
    <t>3227 SLUŽBENA, RADNA I ZAŠTITNA ODJEČA I OBUĆA</t>
  </si>
  <si>
    <t>ZAGREBAČKI HOLDING, ČISTOĆA</t>
  </si>
  <si>
    <t>UKUPNO:ZAGREBAČKI HOLDING, ČISTOĆA</t>
  </si>
  <si>
    <t>STROJOBRAVARIJA PRIBO D.O.O.</t>
  </si>
  <si>
    <t>UKUPNO: STROJOBRAVARIJA PRIBO D.O.O.</t>
  </si>
  <si>
    <t>TUHELJ</t>
  </si>
  <si>
    <t>Rujan  2025.g.</t>
  </si>
  <si>
    <t>3111 BRUTO PLAĆE ZA REDOVAN RAD  ZA 09/25</t>
  </si>
  <si>
    <t>3212 PRIJEVOZ ZA 09/25</t>
  </si>
  <si>
    <t>1291 POTRAQŽIVANJA ZA NAKNADE KOJA SE REFUNDIRAJU</t>
  </si>
  <si>
    <t>CUSTODIAN OBRT</t>
  </si>
  <si>
    <t>UKUPNO:CUSTODIAN OBRT</t>
  </si>
  <si>
    <t>EUROHERC OSIGURANJE</t>
  </si>
  <si>
    <t>UKUPNO:EUROHERC OSIGURANJE</t>
  </si>
  <si>
    <t>3241 NAKNADA TRIŠKOVA OSOBAMA IZVAN RADNOG ODNOSA</t>
  </si>
  <si>
    <t>EUROTISAK, TISKARSKI OBRT</t>
  </si>
  <si>
    <t>UKUPNO: EUROTISAK, TISKARSKI OBRT</t>
  </si>
  <si>
    <t>FRITILLARIA D.O.O</t>
  </si>
  <si>
    <t>UKUPNO:FRITILLARIA D.O.O</t>
  </si>
  <si>
    <t>GAŠPARIĆ - AUTO D.O.O.</t>
  </si>
  <si>
    <t>UKUPNO:GAŠPARIĆ - AUTO D.O.O.</t>
  </si>
  <si>
    <t>HERRERA D.O.O.</t>
  </si>
  <si>
    <t>UKUPNO:HERRERA D.O.O.</t>
  </si>
  <si>
    <t>KRIŽEVCI</t>
  </si>
  <si>
    <t>HOTEL BATUDA</t>
  </si>
  <si>
    <t>UKUPNO:HOTEL BATUDA</t>
  </si>
  <si>
    <t>Listopad  2025.g.</t>
  </si>
  <si>
    <t>HSM INFORMATIKA</t>
  </si>
  <si>
    <t>UKUPNO:HSM INFORMATIKA</t>
  </si>
  <si>
    <t>3235 ZAKUPNINE I NAJMNINE</t>
  </si>
  <si>
    <t>KOMTEH D.O.O.</t>
  </si>
  <si>
    <t>UKUPNO:KOMTEH D.O.O.</t>
  </si>
  <si>
    <t>4222 KOMUNIKACIJSKA OPREMA</t>
  </si>
  <si>
    <t>KONFA MEDIA D.O.O.</t>
  </si>
  <si>
    <t>UKUPNO: KONFA MEDIA D.O.O.</t>
  </si>
  <si>
    <t>P.P.U.H. SUPRON</t>
  </si>
  <si>
    <t>PL6370102888</t>
  </si>
  <si>
    <t>POLJSKA</t>
  </si>
  <si>
    <t>UKUPNO:P.P.U.H. SUPRON</t>
  </si>
  <si>
    <t>STAKLO ALUMONT BELJO D.O.O.</t>
  </si>
  <si>
    <t>UKUPNO:STAKLO ALUMONT BELJO D.O.O.</t>
  </si>
  <si>
    <t>STUDENSKI CENTAR U ZAGREBU</t>
  </si>
  <si>
    <t>UKUPNO:STUDENSKI CENTAR U ZAGREBU</t>
  </si>
  <si>
    <t>3237 INELEKTUALNE I OSOBNE USLUGE</t>
  </si>
  <si>
    <t>TRANS GRAD LEŽ D.O.O.</t>
  </si>
  <si>
    <t>UKUPNO:TRANS GRAD LEŽ D.O.O.</t>
  </si>
  <si>
    <t>HUM ZABOČKI</t>
  </si>
  <si>
    <t>TURBO - X D.O.O.</t>
  </si>
  <si>
    <t>UKUPNO:TURBO - X D.O.O.</t>
  </si>
  <si>
    <t>UDRUGA ENERGETIČARA ZAGREB</t>
  </si>
  <si>
    <t>UKUPNO:UDRUGA ENERGETIČARA ZAGREB</t>
  </si>
  <si>
    <t>USTANOVA DOBRIĆ</t>
  </si>
  <si>
    <t>UKUPNO:USTANOVA DOBRIĆ</t>
  </si>
  <si>
    <t>3236 ZDAVSTVENE I VETERINARSKE USLUGE</t>
  </si>
  <si>
    <t>VATRO-PROTEKT</t>
  </si>
  <si>
    <t>UKUPNOVATRO-PROTEKT</t>
  </si>
  <si>
    <t>ZAHVALE I SIJEĆANJA D.O.O.</t>
  </si>
  <si>
    <t>UKUPNO:ZAHVALE I SIJEĆANJA D.O.O.</t>
  </si>
  <si>
    <t>INTERMOD D.O.O.</t>
  </si>
  <si>
    <t>UKUPNO:INTERMOD D.O.O.</t>
  </si>
  <si>
    <t>ZADAR</t>
  </si>
  <si>
    <t>Studeni 2025.g.</t>
  </si>
  <si>
    <t>3111 BRUTO PLAĆE ZA REDOVAN RAD  ZA 10/25</t>
  </si>
  <si>
    <t>3212 PRIJEVOZ ZA 10/25</t>
  </si>
  <si>
    <t>BIZ START D.O.O.</t>
  </si>
  <si>
    <t>UKUPNO:BIZ START D.O.O.</t>
  </si>
  <si>
    <t>CENTAR ZA VOZILA HRVATSKE D.D.</t>
  </si>
  <si>
    <t>UKUPNO:CENTAR ZA VOZILA HRVATSKE D.D.</t>
  </si>
  <si>
    <t>DECHATLON ZAGREB</t>
  </si>
  <si>
    <t>UKUPNO:DECHATLON ZAGREB</t>
  </si>
  <si>
    <t>DVD HRAŠĆE</t>
  </si>
  <si>
    <t>UKUPNO:DVD HRAŠĆE</t>
  </si>
  <si>
    <t>HRAŠĆE</t>
  </si>
  <si>
    <t>EUROTISAK TISKARSKI OBRT</t>
  </si>
  <si>
    <t>UKUPNO:EUROTISAK TISKARSKI OBRT</t>
  </si>
  <si>
    <t>GRADATIN D.O.O</t>
  </si>
  <si>
    <t>HAIX OBUĆA D.O.O</t>
  </si>
  <si>
    <t>UKUPNO:HAIX OBUĆA D.O.O</t>
  </si>
  <si>
    <t>HRT ŠARIĆ D.O.O.</t>
  </si>
  <si>
    <t>UKUPNO:HRT ŠARIĆ D.O.O.</t>
  </si>
  <si>
    <t xml:space="preserve">HRVATSKA ZAJEDNICA RAČUNOVOĐA I FINACIJSKIH DJELATNIKA </t>
  </si>
  <si>
    <t xml:space="preserve">UKUPNO:HRVATSKA ZAJEDNICA RAČUNOVOĐA I FINACIJSKIH DJELATNIKA </t>
  </si>
  <si>
    <t>KLELEDA D.O.O</t>
  </si>
  <si>
    <t>UKUPNO:KLELEDA D.O.O</t>
  </si>
  <si>
    <t>KVALITETA I SUSTAVI D.O.O</t>
  </si>
  <si>
    <t>UKUPNO:KVALITETA I SUSTAVI D.O.O</t>
  </si>
  <si>
    <t>PROFI-MIX</t>
  </si>
  <si>
    <t>UKUPNO:PROFI-MIX</t>
  </si>
  <si>
    <t>PIROVAC</t>
  </si>
  <si>
    <t>UKUPNO:STROJOBRAVARIJA PRIBO D.O.O.</t>
  </si>
  <si>
    <t>UKUPNO:GRADATIN D.O.O</t>
  </si>
  <si>
    <t>TEPIH- CENTAR D.O.O.</t>
  </si>
  <si>
    <t>UKUPNO:TEPIH- CENTAR D.O.O.</t>
  </si>
  <si>
    <t xml:space="preserve">UTIRUŠ </t>
  </si>
  <si>
    <t xml:space="preserve">UKUPNO:UTIRUŠ </t>
  </si>
  <si>
    <t>TROGIR</t>
  </si>
  <si>
    <t>MUP RH</t>
  </si>
  <si>
    <t>UKUPNO:MUP RH</t>
  </si>
  <si>
    <t>JADRAN HOTELI D.O.O.</t>
  </si>
  <si>
    <t>UKUPNO:JADRAN HOTELI D.O.O.</t>
  </si>
  <si>
    <t>KOSTRENA</t>
  </si>
  <si>
    <t>3241 NAKNADE TROŠKOVA OSOBAMA IZVAN RADNOG ODNOSA</t>
  </si>
  <si>
    <t>Prosinac 2025.g.</t>
  </si>
  <si>
    <t>3111 BRUTO PLAĆE ZA REDOVAN RAD  ZA 11/25</t>
  </si>
  <si>
    <t>3212 PRIJEVOZ ZA 11/25</t>
  </si>
  <si>
    <t>AUTOKUĆA KOVAČEVIĆ  D.O.O</t>
  </si>
  <si>
    <t>UKUPNO:AUTOKUĆA KOVAČEVIĆ  D.O.O</t>
  </si>
  <si>
    <t>BAČELIĆ D.O.O</t>
  </si>
  <si>
    <t>UKUPNO:BAČELIĆ D.O.O</t>
  </si>
  <si>
    <t>3222  MATERIJAL I SIROVINE</t>
  </si>
  <si>
    <t>BIMUS D.O.O.</t>
  </si>
  <si>
    <t>UKUPNO:BIMUS D.O.O.</t>
  </si>
  <si>
    <t>BIZ STAR D.O..O</t>
  </si>
  <si>
    <t>UKUPNO:BIZ STAR D.O..O</t>
  </si>
  <si>
    <t>BODIŠ D.O.O.</t>
  </si>
  <si>
    <t>GAREŠNICA</t>
  </si>
  <si>
    <t>UKUPNO:BODIŠ D.O.O.</t>
  </si>
  <si>
    <t>CITRUS D.O.O</t>
  </si>
  <si>
    <t>UKUPNO:CITRUS D.O.O</t>
  </si>
  <si>
    <t>CROATIA OSIGURANJE D.O.</t>
  </si>
  <si>
    <t>3292 PREMIJE OSIGURANJA</t>
  </si>
  <si>
    <t>ERGONOVA PILJEK D.O.O.</t>
  </si>
  <si>
    <t>SVETI KRIŽ ZAČERTJE</t>
  </si>
  <si>
    <t>UKUPNO:ERGONOVA PILJEK D.O.O.</t>
  </si>
  <si>
    <t>UKUPNO:HRVATSKI ZAVOD ZA NORME</t>
  </si>
  <si>
    <t>UKUPNO:CROATIA OSIGURANJE D.O.</t>
  </si>
  <si>
    <t>IT PRO D.O.O.</t>
  </si>
  <si>
    <t>GAJAC</t>
  </si>
  <si>
    <t>UKUPNO:IT PRO D.O.O.</t>
  </si>
  <si>
    <t>IVERO D.O.O</t>
  </si>
  <si>
    <t>UKUPNO: IVERO D.O.O</t>
  </si>
  <si>
    <t>KIRCEK D.O.O.</t>
  </si>
  <si>
    <t>LJUBEŠĆICA</t>
  </si>
  <si>
    <t>UKUPNO: KIRCEK D.O.O.</t>
  </si>
  <si>
    <t>M.B. ČIČKO D.O.O.</t>
  </si>
  <si>
    <t>UKUPNO: M.B. ČIČKO D.O.O.</t>
  </si>
  <si>
    <t>MARKUŠEVEC</t>
  </si>
  <si>
    <t>UKUPNO: MARKUŠEVEC</t>
  </si>
  <si>
    <t>MESSER CROATIA PLIN D.O.O.</t>
  </si>
  <si>
    <t>UKUPNO: MESSER CROATIA PLIN D.O.O.</t>
  </si>
  <si>
    <t>UKUPNO: MIKRONIS D.O.O.</t>
  </si>
  <si>
    <t>4221 RAČUNALA I RAČUNALNA OPREMA</t>
  </si>
  <si>
    <t>UKUPNO: MUP RH</t>
  </si>
  <si>
    <t>P.T.S.S. D.O.O.</t>
  </si>
  <si>
    <t>JASTREBARSKO</t>
  </si>
  <si>
    <t>UKUPNO: P.T.S.S. D.O.O.</t>
  </si>
  <si>
    <t>UKUPNO: PEVEX D.D.</t>
  </si>
  <si>
    <t>POLIKLINIKA ZORA PROFAZIĆ</t>
  </si>
  <si>
    <t>3236 ZDRAVSTVENE I VETERINARSKE USLUGE</t>
  </si>
  <si>
    <t>UKUPNO: ROTO DINAMIC D.O.O.</t>
  </si>
  <si>
    <t>STROJOBRAVARIJA PRIBO D.O.O</t>
  </si>
  <si>
    <t>UKUPNO: STROJOBRAVARIJA PRIBO D.O.O</t>
  </si>
  <si>
    <t>UDRUGA ZELENA ZEMLJA</t>
  </si>
  <si>
    <t>UKUPNO: UDRUGA ZELENA ZEMLJA</t>
  </si>
  <si>
    <t>UKUPNO: VATROGASNA ZAJEDNICA PRIMORSKO GORANSKE ŽUPANIJE</t>
  </si>
  <si>
    <t>3227 SLUŽBENA, RADNA I  ZAŠTITNA  ODJEĆA I OBUĆA</t>
  </si>
  <si>
    <t>UKUPNO: VATROPROMET D.O.O.</t>
  </si>
  <si>
    <t>VENTAS TEHNIKA D.O.O</t>
  </si>
  <si>
    <t>UKUPNO: VENTAS TEHNIKA D.O.O</t>
  </si>
  <si>
    <t>VITOS D.O.O.</t>
  </si>
  <si>
    <t>VARAŽDIN</t>
  </si>
  <si>
    <t>UKUPNO: VITOS D.O.O.</t>
  </si>
  <si>
    <t>BENKOVIĆ MARIO</t>
  </si>
  <si>
    <t>UKUPNO:BENKOVIĆ MARIO</t>
  </si>
  <si>
    <t>BUBEN SAKOMAN MARTINA</t>
  </si>
  <si>
    <t>UKUPNO:BUBEN SAKOMAN MARTINA</t>
  </si>
  <si>
    <t xml:space="preserve">KRIŽANIĆ MARKO </t>
  </si>
  <si>
    <t xml:space="preserve">UKUPNO:KRIŽANIĆ MARKO </t>
  </si>
  <si>
    <t>DAVIDOVIĆ LUKA</t>
  </si>
  <si>
    <t>UKUPNO:DAVIDOVIĆ LUKA</t>
  </si>
  <si>
    <t>KONOVIĆ KEN</t>
  </si>
  <si>
    <t>UKUPNO:KONOVIĆ KEN</t>
  </si>
  <si>
    <t>MILOŠEVIĆ VEDRAN</t>
  </si>
  <si>
    <t>UKUPNO:MILOŠEVIĆ VEDRAN</t>
  </si>
  <si>
    <t>PALUH MARIJO</t>
  </si>
  <si>
    <t>UKUPNO:PALUH MARIJO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</si>
</sst>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_-* #,##0.00\ [$€-1]_-;\-* #,##0.00\ [$€-1]_-;_-* &quot;-&quot;??\ [$€-1]_-;_-@_-"/>
    <numFmt numFmtId="167" formatCode="#,##0.00_ ;\-#,##0.00\ "/>
  </numFmts>
  <fonts count="4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scheme val="minor"/>
    </font>
    <font>
      <b/>
      <i/>
      <u/>
      <sz val="16"/>
      <color theme="2" tint="-0.749961851863155"/>
      <name val="Calibri"/>
      <family val="2"/>
      <scheme val="minor"/>
    </font>
    <font>
      <sz val="9"/>
      <name val="Arial Narrow"/>
      <family val="2"/>
      <charset val="238"/>
    </font>
    <font>
      <sz val="10"/>
      <color theme="2" tint="-0.749961851863155"/>
      <name val="Calibri"/>
      <family val="2"/>
      <scheme val="minor"/>
    </font>
    <font>
      <b/>
      <sz val="9"/>
      <name val="Arial Narrow"/>
      <family val="2"/>
    </font>
    <font>
      <sz val="9"/>
      <name val="Arial Narrow"/>
      <family val="2"/>
    </font>
    <font>
      <b/>
      <sz val="11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4"/>
      <name val="Arial"/>
      <family val="2"/>
      <scheme val="major"/>
    </font>
    <font>
      <b/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0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44" fontId="29" fillId="2" borderId="0" xfId="0" applyNumberFormat="1" applyFont="1" applyFill="1" applyBorder="1" applyAlignment="1">
      <alignment horizontal="center" vertical="center" wrapText="1"/>
    </xf>
    <xf numFmtId="0" fontId="29" fillId="2" borderId="0" xfId="0" applyNumberFormat="1" applyFont="1" applyFill="1" applyBorder="1" applyAlignment="1">
      <alignment horizontal="center" vertical="center"/>
    </xf>
    <xf numFmtId="0" fontId="30" fillId="2" borderId="0" xfId="0" applyNumberFormat="1" applyFont="1" applyFill="1" applyBorder="1" applyAlignment="1">
      <alignment horizontal="center" vertical="center"/>
    </xf>
    <xf numFmtId="166" fontId="4" fillId="0" borderId="0" xfId="15" applyNumberFormat="1" applyFont="1" applyBorder="1" applyAlignment="1">
      <alignment horizontal="center" vertical="center"/>
    </xf>
    <xf numFmtId="166" fontId="9" fillId="0" borderId="0" xfId="15" applyNumberFormat="1" applyFont="1" applyFill="1" applyBorder="1" applyAlignment="1" applyProtection="1">
      <alignment horizontal="center" vertical="center"/>
    </xf>
    <xf numFmtId="166" fontId="0" fillId="0" borderId="0" xfId="15" applyNumberFormat="1" applyFont="1" applyFill="1" applyBorder="1" applyAlignment="1">
      <alignment horizontal="center" vertical="center"/>
    </xf>
    <xf numFmtId="166" fontId="29" fillId="0" borderId="0" xfId="15" applyNumberFormat="1" applyFont="1" applyFill="1" applyBorder="1" applyAlignment="1">
      <alignment horizontal="center" vertical="center"/>
    </xf>
    <xf numFmtId="166" fontId="25" fillId="0" borderId="0" xfId="15" applyNumberFormat="1" applyFont="1" applyFill="1" applyBorder="1" applyAlignment="1">
      <alignment horizontal="center" vertical="center"/>
    </xf>
    <xf numFmtId="166" fontId="2" fillId="0" borderId="0" xfId="15" applyNumberFormat="1" applyFont="1" applyAlignment="1">
      <alignment horizontal="center" vertical="top" wrapText="1"/>
    </xf>
    <xf numFmtId="0" fontId="2" fillId="2" borderId="0" xfId="0" applyNumberFormat="1" applyFont="1" applyFill="1">
      <alignment vertical="top" wrapText="1"/>
    </xf>
    <xf numFmtId="0" fontId="0" fillId="35" borderId="0" xfId="0" applyNumberFormat="1" applyFill="1" applyAlignment="1">
      <alignment horizontal="center" vertical="center"/>
    </xf>
    <xf numFmtId="0" fontId="29" fillId="2" borderId="0" xfId="0" applyNumberFormat="1" applyFont="1" applyFill="1" applyBorder="1" applyAlignment="1">
      <alignment horizontal="center" vertical="center" wrapText="1"/>
    </xf>
    <xf numFmtId="166" fontId="15" fillId="0" borderId="0" xfId="15" applyNumberFormat="1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/>
    </xf>
    <xf numFmtId="44" fontId="32" fillId="2" borderId="0" xfId="0" applyNumberFormat="1" applyFont="1" applyFill="1" applyBorder="1" applyAlignment="1">
      <alignment horizontal="center" vertical="center" wrapText="1"/>
    </xf>
    <xf numFmtId="0" fontId="33" fillId="2" borderId="10" xfId="0" applyFont="1" applyFill="1" applyBorder="1" applyAlignment="1">
      <alignment horizontal="center"/>
    </xf>
    <xf numFmtId="166" fontId="28" fillId="0" borderId="10" xfId="15" applyNumberFormat="1" applyFont="1" applyBorder="1" applyAlignment="1">
      <alignment horizontal="center" vertical="center"/>
    </xf>
    <xf numFmtId="166" fontId="2" fillId="0" borderId="0" xfId="0" applyNumberFormat="1" applyFont="1" applyAlignment="1">
      <alignment vertical="center"/>
    </xf>
    <xf numFmtId="1" fontId="0" fillId="2" borderId="0" xfId="0" applyNumberFormat="1" applyFill="1" applyAlignment="1">
      <alignment horizontal="center" vertical="center"/>
    </xf>
    <xf numFmtId="0" fontId="33" fillId="2" borderId="0" xfId="0" applyFont="1" applyFill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166" fontId="28" fillId="0" borderId="0" xfId="15" applyNumberFormat="1" applyFont="1" applyFill="1" applyBorder="1" applyAlignment="1">
      <alignment horizontal="center" vertical="center"/>
    </xf>
    <xf numFmtId="166" fontId="35" fillId="0" borderId="0" xfId="15" applyNumberFormat="1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center"/>
    </xf>
    <xf numFmtId="0" fontId="36" fillId="2" borderId="0" xfId="0" applyNumberFormat="1" applyFont="1" applyFill="1" applyBorder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/>
    </xf>
    <xf numFmtId="44" fontId="37" fillId="2" borderId="0" xfId="0" applyNumberFormat="1" applyFont="1" applyFill="1" applyBorder="1" applyAlignment="1">
      <alignment horizontal="center" vertical="center" wrapText="1"/>
    </xf>
    <xf numFmtId="166" fontId="36" fillId="0" borderId="0" xfId="15" applyNumberFormat="1" applyFont="1" applyFill="1" applyBorder="1" applyAlignment="1">
      <alignment horizontal="center" vertical="center"/>
    </xf>
    <xf numFmtId="166" fontId="2" fillId="0" borderId="0" xfId="0" applyNumberFormat="1" applyFont="1">
      <alignment vertical="top" wrapText="1"/>
    </xf>
    <xf numFmtId="167" fontId="36" fillId="0" borderId="0" xfId="15" applyNumberFormat="1" applyFont="1" applyFill="1" applyBorder="1" applyAlignment="1">
      <alignment horizontal="right" vertical="center"/>
    </xf>
    <xf numFmtId="166" fontId="38" fillId="0" borderId="0" xfId="15" applyNumberFormat="1" applyFont="1" applyFill="1" applyBorder="1" applyAlignment="1" applyProtection="1">
      <alignment horizontal="center" vertical="center"/>
    </xf>
    <xf numFmtId="166" fontId="39" fillId="0" borderId="0" xfId="15" applyNumberFormat="1" applyFont="1" applyFill="1" applyBorder="1" applyAlignment="1">
      <alignment horizontal="center" vertical="center"/>
    </xf>
    <xf numFmtId="166" fontId="28" fillId="0" borderId="0" xfId="15" applyNumberFormat="1" applyFont="1" applyFill="1" applyBorder="1" applyAlignment="1">
      <alignment horizontal="center" vertical="center" wrapText="1"/>
    </xf>
    <xf numFmtId="0" fontId="5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left" vertical="center" wrapText="1"/>
    </xf>
    <xf numFmtId="0" fontId="28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72"/>
      <tableStyleElement type="headerRow" dxfId="371"/>
      <tableStyleElement type="totalRow" dxfId="370"/>
      <tableStyleElement type="firstColumn" dxfId="369"/>
      <tableStyleElement type="lastColumn" dxfId="368"/>
      <tableStyleElement type="firstRowStripe" dxfId="367"/>
      <tableStyleElement type="firstColumnStripe" dxfId="36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EAFC1C7-63AA-4C37-A488-1915BB207FEA}" name="FakturaProjekta234678111314" displayName="FakturaProjekta234678111314" ref="A6:E19" dataDxfId="353" totalsRowDxfId="352">
  <autoFilter ref="A6:E19" xr:uid="{FB40D4D6-5175-47E0-BD27-1F762813F239}"/>
  <tableColumns count="5">
    <tableColumn id="7" xr3:uid="{A5DB8F11-AD45-466E-BFE1-4477A3390CC5}" name="Naziv primatelja" dataDxfId="351" totalsRowDxfId="350">
      <calculatedColumnFormula array="1">IFERROR(INDEX(#REF!,SMALL(IF(#REF!=rngInvoice,ROW(#REF!)-ROW(#REF!)), ROW(1:1)), MATCH($A$6,#REF!, 0)),"")</calculatedColumnFormula>
    </tableColumn>
    <tableColumn id="8" xr3:uid="{3789D116-260D-4B73-A6AE-3DA48554F956}" name="OIB primatelja" dataDxfId="349" totalsRowDxfId="348" dataCellStyle="Normalno">
      <calculatedColumnFormula array="1">IFERROR(INDEX(#REF!,SMALL(IF(#REF!=rngInvoice,ROW(#REF!)-ROW(#REF!)), ROW(1:1)), MATCH($B$6,#REF!, 0)),"")</calculatedColumnFormula>
    </tableColumn>
    <tableColumn id="10" xr3:uid="{F7101D9B-FB76-4BAD-A431-3E8A233187DD}" name="Sjedište primatelja" dataDxfId="347" totalsRowDxfId="346" dataCellStyle="Normalno">
      <calculatedColumnFormula array="1">IFERROR(INDEX(#REF!,SMALL(IF(#REF!=rngInvoice,ROW(#REF!)-ROW(#REF!)), ROW(1:1)), MATCH($C$6,#REF!, 0)),"")</calculatedColumnFormula>
    </tableColumn>
    <tableColumn id="3" xr3:uid="{61C06294-9936-4E50-93D2-E8B01B8A6C56}" name="Vrsta rashoda i izdatka" dataDxfId="345" totalsRowDxfId="344"/>
    <tableColumn id="11" xr3:uid="{31E8EFEB-4CF3-49F4-BC79-3AB8CB3DAA18}" name="Iznos" totalsRowFunction="count" dataDxfId="343" totalsRowDxfId="342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07574F6-3CAE-4168-B1E7-A62E36DC4EEC}" name="FakturaProjekta23467811131425789" displayName="FakturaProjekta23467811131425789" ref="A6:E93" dataDxfId="245" totalsRowDxfId="244">
  <autoFilter ref="A6:E93" xr:uid="{FB40D4D6-5175-47E0-BD27-1F762813F239}"/>
  <tableColumns count="5">
    <tableColumn id="7" xr3:uid="{30B6546E-5675-44C6-8BC3-78E5AB081C16}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xr3:uid="{A4CAF2C3-9F14-405E-A08C-B6BD1D962036}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xr3:uid="{788947B1-2617-4400-A92D-81F3F3287031}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xr3:uid="{140BCE23-04F0-4CE6-96A4-3A1BEA38A625}" name="Vrsta rashoda i izdatka" dataDxfId="237" totalsRowDxfId="236"/>
    <tableColumn id="11" xr3:uid="{FF743518-AF74-4E51-980E-23E7803AD3AD}" name="Iznos" totalsRowFunction="count" dataDxfId="235" totalsRowDxfId="234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6F15724-47FC-4F01-9918-C64E61B0F589}" name="FakturaProjekta2346781113142578911" displayName="FakturaProjekta2346781113142578911" ref="A6:E98" dataDxfId="233" totalsRowDxfId="232">
  <autoFilter ref="A6:E98" xr:uid="{FB40D4D6-5175-47E0-BD27-1F762813F239}"/>
  <tableColumns count="5">
    <tableColumn id="7" xr3:uid="{623AD19F-EC81-4DFF-A918-5518AC3481B1}" name="Naziv primatelja" dataDxfId="231" totalsRowDxfId="230">
      <calculatedColumnFormula array="1">IFERROR(INDEX(#REF!,SMALL(IF(#REF!=rngInvoice,ROW(#REF!)-ROW(#REF!)), ROW(1:1)), MATCH($A$6,#REF!, 0)),"")</calculatedColumnFormula>
    </tableColumn>
    <tableColumn id="8" xr3:uid="{9D516724-4A99-4C6A-AE44-710380DC365E}" name="OIB primatelja" dataDxfId="229" totalsRowDxfId="228" dataCellStyle="Normalno">
      <calculatedColumnFormula array="1">IFERROR(INDEX(#REF!,SMALL(IF(#REF!=rngInvoice,ROW(#REF!)-ROW(#REF!)), ROW(1:1)), MATCH($B$6,#REF!, 0)),"")</calculatedColumnFormula>
    </tableColumn>
    <tableColumn id="10" xr3:uid="{45F0A941-7304-4715-8BA3-E77985D9C484}" name="Sjedište primatelja" dataDxfId="227" totalsRowDxfId="226" dataCellStyle="Normalno">
      <calculatedColumnFormula array="1">IFERROR(INDEX(#REF!,SMALL(IF(#REF!=rngInvoice,ROW(#REF!)-ROW(#REF!)), ROW(1:1)), MATCH($C$6,#REF!, 0)),"")</calculatedColumnFormula>
    </tableColumn>
    <tableColumn id="3" xr3:uid="{57E9A30E-9DDE-4D23-90E0-63F5189CCA9D}" name="Vrsta rashoda i izdatka" dataDxfId="225" totalsRowDxfId="224"/>
    <tableColumn id="11" xr3:uid="{F914D4BE-3E8C-4939-A29A-B2428B408ACE}" name="Iznos" totalsRowFunction="count" dataDxfId="223" totalsRowDxfId="222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A8E60B80-527A-4197-A110-64A87295FE96}" name="FakturaProjekta23467811131425712" displayName="FakturaProjekta23467811131425712" ref="A6:E167" dataDxfId="365" totalsRowDxfId="364">
  <autoFilter ref="A6:E167" xr:uid="{FB40D4D6-5175-47E0-BD27-1F762813F239}"/>
  <tableColumns count="5">
    <tableColumn id="7" xr3:uid="{00CE5465-835C-422C-871E-10FF2E517D7C}" name="Naziv primatelja" dataDxfId="363" totalsRowDxfId="362">
      <calculatedColumnFormula array="1">IFERROR(INDEX(#REF!,SMALL(IF(#REF!=rngInvoice,ROW(#REF!)-ROW(#REF!)), ROW(1:1)), MATCH($A$6,#REF!, 0)),"")</calculatedColumnFormula>
    </tableColumn>
    <tableColumn id="8" xr3:uid="{FFDCBD6F-3C65-4B79-83AA-5F67A4821213}" name="OIB primatelja" dataDxfId="361" totalsRowDxfId="360" dataCellStyle="Normalno">
      <calculatedColumnFormula array="1">IFERROR(INDEX(#REF!,SMALL(IF(#REF!=rngInvoice,ROW(#REF!)-ROW(#REF!)), ROW(1:1)), MATCH($B$6,#REF!, 0)),"")</calculatedColumnFormula>
    </tableColumn>
    <tableColumn id="10" xr3:uid="{DB64B532-EDC5-43C6-A003-2BC12637A872}" name="Sjedište primatelja" dataDxfId="359" totalsRowDxfId="358" dataCellStyle="Normalno">
      <calculatedColumnFormula array="1">IFERROR(INDEX(#REF!,SMALL(IF(#REF!=rngInvoice,ROW(#REF!)-ROW(#REF!)), ROW(1:1)), MATCH($C$6,#REF!, 0)),"")</calculatedColumnFormula>
    </tableColumn>
    <tableColumn id="3" xr3:uid="{67F4B24C-723F-40D9-9A2F-B997B4EF97D8}" name="Vrsta rashoda i izdatka" dataDxfId="357" totalsRowDxfId="356"/>
    <tableColumn id="11" xr3:uid="{3659A84C-3962-491C-92AD-AB98B68B7483}" name="Iznos" totalsRowFunction="count" dataDxfId="355" totalsRowDxfId="354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A775EC-7048-4B7E-B41D-73C292271979}" name="FakturaProjekta2346781113142" displayName="FakturaProjekta2346781113142" ref="A6:E76" dataDxfId="341" totalsRowDxfId="340">
  <autoFilter ref="A6:E76" xr:uid="{FB40D4D6-5175-47E0-BD27-1F762813F239}"/>
  <tableColumns count="5">
    <tableColumn id="7" xr3:uid="{F852E826-6FB6-4D4C-B482-3361DC671813}" name="Naziv primatelja" dataDxfId="339" totalsRowDxfId="338">
      <calculatedColumnFormula array="1">IFERROR(INDEX(#REF!,SMALL(IF(#REF!=rngInvoice,ROW(#REF!)-ROW(#REF!)), ROW(1:1)), MATCH($A$6,#REF!, 0)),"")</calculatedColumnFormula>
    </tableColumn>
    <tableColumn id="8" xr3:uid="{729E16D1-C35D-4CA3-B623-97C9018225F0}" name="OIB primatelja" dataDxfId="337" totalsRowDxfId="336" dataCellStyle="Normalno">
      <calculatedColumnFormula array="1">IFERROR(INDEX(#REF!,SMALL(IF(#REF!=rngInvoice,ROW(#REF!)-ROW(#REF!)), ROW(1:1)), MATCH($B$6,#REF!, 0)),"")</calculatedColumnFormula>
    </tableColumn>
    <tableColumn id="10" xr3:uid="{774D55B5-3B9E-4498-B231-FA01E2B3E25F}" name="Sjedište primatelja" dataDxfId="335" totalsRowDxfId="334" dataCellStyle="Normalno">
      <calculatedColumnFormula array="1">IFERROR(INDEX(#REF!,SMALL(IF(#REF!=rngInvoice,ROW(#REF!)-ROW(#REF!)), ROW(1:1)), MATCH($C$6,#REF!, 0)),"")</calculatedColumnFormula>
    </tableColumn>
    <tableColumn id="3" xr3:uid="{8836DCE9-7AA3-45DA-A748-152C8F94E8A4}" name="Vrsta rashoda i izdatka" dataDxfId="333" totalsRowDxfId="332"/>
    <tableColumn id="11" xr3:uid="{60824AA8-C657-4988-B509-2501F9C97928}" name="Iznos" totalsRowFunction="count" dataDxfId="331" totalsRowDxfId="330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2193D31-D37D-4F8D-9217-6C86E6D5B38F}" name="FakturaProjekta23467811131423" displayName="FakturaProjekta23467811131423" ref="A6:E53" dataDxfId="329" totalsRowDxfId="328">
  <autoFilter ref="A6:E53" xr:uid="{FB40D4D6-5175-47E0-BD27-1F762813F239}"/>
  <tableColumns count="5">
    <tableColumn id="7" xr3:uid="{8ED3A1F5-E961-401D-8924-35720FB58512}" name="Naziv primatelja" dataDxfId="327" totalsRowDxfId="326">
      <calculatedColumnFormula array="1">IFERROR(INDEX(#REF!,SMALL(IF(#REF!=rngInvoice,ROW(#REF!)-ROW(#REF!)), ROW(1:1)), MATCH($A$6,#REF!, 0)),"")</calculatedColumnFormula>
    </tableColumn>
    <tableColumn id="8" xr3:uid="{304F95EA-9422-4F14-97DA-79EDA0D7B8C4}" name="OIB primatelja" dataDxfId="325" totalsRowDxfId="324" dataCellStyle="Normalno">
      <calculatedColumnFormula array="1">IFERROR(INDEX(#REF!,SMALL(IF(#REF!=rngInvoice,ROW(#REF!)-ROW(#REF!)), ROW(1:1)), MATCH($B$6,#REF!, 0)),"")</calculatedColumnFormula>
    </tableColumn>
    <tableColumn id="10" xr3:uid="{65363553-0767-44F5-8FAD-0FB8C930EFCA}" name="Sjedište primatelja" dataDxfId="323" totalsRowDxfId="322" dataCellStyle="Normalno">
      <calculatedColumnFormula array="1">IFERROR(INDEX(#REF!,SMALL(IF(#REF!=rngInvoice,ROW(#REF!)-ROW(#REF!)), ROW(1:1)), MATCH($C$6,#REF!, 0)),"")</calculatedColumnFormula>
    </tableColumn>
    <tableColumn id="3" xr3:uid="{21F52C33-F007-4E96-B530-891EDC1A6E33}" name="Vrsta rashoda i izdatka" dataDxfId="321" totalsRowDxfId="320"/>
    <tableColumn id="11" xr3:uid="{D0139231-AA0A-4440-BC9E-00C1A565C6F0}" name="Iznos" totalsRowFunction="count" dataDxfId="319" totalsRowDxfId="318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853A95-DAC5-4019-B77F-AB45EB3E1B88}" name="FakturaProjekta234678111314234" displayName="FakturaProjekta234678111314234" ref="A6:E72" dataDxfId="317" totalsRowDxfId="316">
  <autoFilter ref="A6:E72" xr:uid="{FB40D4D6-5175-47E0-BD27-1F762813F239}"/>
  <tableColumns count="5">
    <tableColumn id="7" xr3:uid="{69E123B1-1B68-4FDA-8BE3-F58E5984B118}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xr3:uid="{BC2DB65E-40A4-4F1B-BC58-5D00AD63CB19}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xr3:uid="{A45505D5-5183-4202-8B10-ECEB70417C57}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xr3:uid="{D05B2632-DDA6-4456-989E-D1366D414516}" name="Vrsta rashoda i izdatka" dataDxfId="309" totalsRowDxfId="308"/>
    <tableColumn id="11" xr3:uid="{83570BD0-7278-4ECA-9D0B-EFF3EC2B90E1}" name="Iznos" totalsRowFunction="count" dataDxfId="307" totalsRowDxfId="306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ECD6E3E-6420-45A8-A7CC-D2B5E1752379}" name="FakturaProjekta23467811131425" displayName="FakturaProjekta23467811131425" ref="A6:E111" dataDxfId="305" totalsRowDxfId="304">
  <autoFilter ref="A6:E111" xr:uid="{FB40D4D6-5175-47E0-BD27-1F762813F239}"/>
  <tableColumns count="5">
    <tableColumn id="7" xr3:uid="{1A7895E1-5284-4058-B95C-66E4FF57A269}" name="Naziv primatelja" dataDxfId="303" totalsRowDxfId="302">
      <calculatedColumnFormula array="1">IFERROR(INDEX(#REF!,SMALL(IF(#REF!=rngInvoice,ROW(#REF!)-ROW(#REF!)), ROW(1:1)), MATCH($A$6,#REF!, 0)),"")</calculatedColumnFormula>
    </tableColumn>
    <tableColumn id="8" xr3:uid="{B363065C-CC93-42CC-94E5-71B674861D93}" name="OIB primatelja" dataDxfId="301" totalsRowDxfId="300" dataCellStyle="Normalno">
      <calculatedColumnFormula array="1">IFERROR(INDEX(#REF!,SMALL(IF(#REF!=rngInvoice,ROW(#REF!)-ROW(#REF!)), ROW(1:1)), MATCH($B$6,#REF!, 0)),"")</calculatedColumnFormula>
    </tableColumn>
    <tableColumn id="10" xr3:uid="{7D66145B-55F7-4D80-B457-C4545BE7452F}" name="Sjedište primatelja" dataDxfId="299" totalsRowDxfId="298" dataCellStyle="Normalno">
      <calculatedColumnFormula array="1">IFERROR(INDEX(#REF!,SMALL(IF(#REF!=rngInvoice,ROW(#REF!)-ROW(#REF!)), ROW(1:1)), MATCH($C$6,#REF!, 0)),"")</calculatedColumnFormula>
    </tableColumn>
    <tableColumn id="3" xr3:uid="{693F5D2A-845D-4CDE-B2D8-4134E5783890}" name="Vrsta rashoda i izdatka" dataDxfId="297" totalsRowDxfId="296"/>
    <tableColumn id="11" xr3:uid="{340B8A48-2AF8-4463-8509-3D421C169C90}" name="Iznos" totalsRowFunction="count" dataDxfId="295" totalsRowDxfId="294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1735E6A-E23A-4360-ABFE-E7617B22B777}" name="FakturaProjekta234678111314256" displayName="FakturaProjekta234678111314256" ref="A6:E68" dataDxfId="293" totalsRowDxfId="292">
  <autoFilter ref="A6:E68" xr:uid="{FB40D4D6-5175-47E0-BD27-1F762813F239}"/>
  <tableColumns count="5">
    <tableColumn id="7" xr3:uid="{ED50446D-D0DD-46D0-B092-9B29485AA738}" name="Naziv primatelja" dataDxfId="291" totalsRowDxfId="290">
      <calculatedColumnFormula array="1">IFERROR(INDEX(#REF!,SMALL(IF(#REF!=rngInvoice,ROW(#REF!)-ROW(#REF!)), ROW(1:1)), MATCH($A$6,#REF!, 0)),"")</calculatedColumnFormula>
    </tableColumn>
    <tableColumn id="8" xr3:uid="{96152471-87F1-48BD-A76A-4750D55E41A5}" name="OIB primatelja" dataDxfId="289" totalsRowDxfId="288" dataCellStyle="Normalno">
      <calculatedColumnFormula array="1">IFERROR(INDEX(#REF!,SMALL(IF(#REF!=rngInvoice,ROW(#REF!)-ROW(#REF!)), ROW(1:1)), MATCH($B$6,#REF!, 0)),"")</calculatedColumnFormula>
    </tableColumn>
    <tableColumn id="10" xr3:uid="{87ECB862-E049-459F-8220-1B78E42452B6}" name="Sjedište primatelja" dataDxfId="287" totalsRowDxfId="286" dataCellStyle="Normalno">
      <calculatedColumnFormula array="1">IFERROR(INDEX(#REF!,SMALL(IF(#REF!=rngInvoice,ROW(#REF!)-ROW(#REF!)), ROW(1:1)), MATCH($C$6,#REF!, 0)),"")</calculatedColumnFormula>
    </tableColumn>
    <tableColumn id="3" xr3:uid="{E52549C9-8E24-4544-BACB-8508A9D49B44}" name="Vrsta rashoda i izdatka" dataDxfId="285" totalsRowDxfId="284"/>
    <tableColumn id="11" xr3:uid="{6456EC17-8521-4D1D-BC1E-D329413932A6}" name="Iznos" totalsRowFunction="count" dataDxfId="283" totalsRowDxfId="282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126ED21-0339-4399-8489-7A7DA4925E4D}" name="FakturaProjekta234678111314257" displayName="FakturaProjekta234678111314257" ref="A6:E208" dataDxfId="281" totalsRowDxfId="280">
  <autoFilter ref="A6:E208" xr:uid="{FB40D4D6-5175-47E0-BD27-1F762813F239}"/>
  <tableColumns count="5">
    <tableColumn id="7" xr3:uid="{9273C1D7-55DE-4CA2-84F0-19D26CBCCDCF}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xr3:uid="{F763C4EA-1555-4CC8-9F75-28031DEA14A3}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xr3:uid="{1B9820D6-8C4A-45D2-887E-07FA40D38165}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xr3:uid="{46F7E29D-3E79-41BF-B3F6-FA6446977C6E}" name="Vrsta rashoda i izdatka" dataDxfId="273" totalsRowDxfId="272"/>
    <tableColumn id="11" xr3:uid="{504B4ACD-ADAD-4712-AA04-729DFBB23EA4}" name="Iznos" totalsRowFunction="count" dataDxfId="271" totalsRowDxfId="270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511BF68-65DD-4B9F-B8A8-F36947FD53A5}" name="FakturaProjekta2346781113142578" displayName="FakturaProjekta2346781113142578" ref="A6:E59" dataDxfId="269" totalsRowDxfId="268">
  <autoFilter ref="A6:E59" xr:uid="{FB40D4D6-5175-47E0-BD27-1F762813F239}"/>
  <tableColumns count="5">
    <tableColumn id="7" xr3:uid="{AA77D188-2665-4F5F-8EE8-FF0A8E05FB31}" name="Naziv primatelja" dataDxfId="267" totalsRowDxfId="266">
      <calculatedColumnFormula array="1">IFERROR(INDEX(#REF!,SMALL(IF(#REF!=rngInvoice,ROW(#REF!)-ROW(#REF!)), ROW(1:1)), MATCH($A$6,#REF!, 0)),"")</calculatedColumnFormula>
    </tableColumn>
    <tableColumn id="8" xr3:uid="{66903E10-4875-456E-B0A2-F3266D015AAA}" name="OIB primatelja" dataDxfId="265" totalsRowDxfId="264" dataCellStyle="Normalno">
      <calculatedColumnFormula array="1">IFERROR(INDEX(#REF!,SMALL(IF(#REF!=rngInvoice,ROW(#REF!)-ROW(#REF!)), ROW(1:1)), MATCH($B$6,#REF!, 0)),"")</calculatedColumnFormula>
    </tableColumn>
    <tableColumn id="10" xr3:uid="{568AD030-C52A-4B75-97C8-7DB9638E365A}" name="Sjedište primatelja" dataDxfId="263" totalsRowDxfId="262" dataCellStyle="Normalno">
      <calculatedColumnFormula array="1">IFERROR(INDEX(#REF!,SMALL(IF(#REF!=rngInvoice,ROW(#REF!)-ROW(#REF!)), ROW(1:1)), MATCH($C$6,#REF!, 0)),"")</calculatedColumnFormula>
    </tableColumn>
    <tableColumn id="3" xr3:uid="{4EDF6585-F197-4A7B-A762-6520198E48B0}" name="Vrsta rashoda i izdatka" dataDxfId="261" totalsRowDxfId="260"/>
    <tableColumn id="11" xr3:uid="{68DF4AB5-EBE8-4700-8DAE-A76EB2DE0F63}" name="Iznos" totalsRowFunction="count" dataDxfId="259" totalsRowDxfId="258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D924734-3408-4DE8-A587-730E70C375AF}" name="FakturaProjekta2346781113142578910" displayName="FakturaProjekta2346781113142578910" ref="A6:E63" dataDxfId="257" totalsRowDxfId="256">
  <autoFilter ref="A6:E63" xr:uid="{FB40D4D6-5175-47E0-BD27-1F762813F239}"/>
  <tableColumns count="5">
    <tableColumn id="7" xr3:uid="{4E63A780-1223-4299-B10D-6B787C5DCBB0}" name="Naziv primatelja" dataDxfId="255" totalsRowDxfId="254">
      <calculatedColumnFormula array="1">IFERROR(INDEX(#REF!,SMALL(IF(#REF!=rngInvoice,ROW(#REF!)-ROW(#REF!)), ROW(1:1)), MATCH($A$6,#REF!, 0)),"")</calculatedColumnFormula>
    </tableColumn>
    <tableColumn id="8" xr3:uid="{E46F3CFD-5E1D-4DCB-B2C5-AB15D5EB9F43}" name="OIB primatelja" dataDxfId="253" totalsRowDxfId="252" dataCellStyle="Normalno">
      <calculatedColumnFormula array="1">IFERROR(INDEX(#REF!,SMALL(IF(#REF!=rngInvoice,ROW(#REF!)-ROW(#REF!)), ROW(1:1)), MATCH($B$6,#REF!, 0)),"")</calculatedColumnFormula>
    </tableColumn>
    <tableColumn id="10" xr3:uid="{5CB83B7B-4910-4D17-9982-57F600857C6D}" name="Sjedište primatelja" dataDxfId="251" totalsRowDxfId="250" dataCellStyle="Normalno">
      <calculatedColumnFormula array="1">IFERROR(INDEX(#REF!,SMALL(IF(#REF!=rngInvoice,ROW(#REF!)-ROW(#REF!)), ROW(1:1)), MATCH($C$6,#REF!, 0)),"")</calculatedColumnFormula>
    </tableColumn>
    <tableColumn id="3" xr3:uid="{FB36F97A-7C11-444A-BECC-9AA43781C5E8}" name="Vrsta rashoda i izdatka" dataDxfId="249" totalsRowDxfId="248"/>
    <tableColumn id="11" xr3:uid="{22388204-CFC3-4972-B002-5DD76E4A845C}" name="Iznos" totalsRowFunction="count" dataDxfId="247" totalsRowDxfId="246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71321-9A62-4691-B9C3-74D06400618A}">
  <sheetPr>
    <tabColor theme="4" tint="-0.499984740745262"/>
    <pageSetUpPr autoPageBreaks="0" fitToPage="1"/>
  </sheetPr>
  <dimension ref="A1:G19"/>
  <sheetViews>
    <sheetView showGridLines="0" topLeftCell="A14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13</v>
      </c>
      <c r="B2" s="55"/>
      <c r="C2" s="15" t="s">
        <v>15</v>
      </c>
      <c r="D2" s="56" t="s">
        <v>16</v>
      </c>
      <c r="E2" s="56"/>
      <c r="F2" s="4"/>
    </row>
    <row r="3" spans="1:7" ht="47.25" customHeight="1" x14ac:dyDescent="0.25">
      <c r="A3" s="57" t="s">
        <v>14</v>
      </c>
      <c r="B3" s="57"/>
      <c r="C3" s="16"/>
      <c r="D3" s="58" t="s">
        <v>17</v>
      </c>
      <c r="E3" s="58"/>
      <c r="F3" s="4"/>
      <c r="G3" s="29"/>
    </row>
    <row r="4" spans="1:7" ht="44.1" customHeight="1" x14ac:dyDescent="0.25">
      <c r="A4" s="11" t="s">
        <v>28</v>
      </c>
      <c r="B4" s="9"/>
      <c r="C4" s="9"/>
      <c r="D4" s="9"/>
      <c r="E4" s="23"/>
    </row>
    <row r="5" spans="1:7" ht="44.1" customHeight="1" x14ac:dyDescent="0.25">
      <c r="A5" s="59" t="s">
        <v>10</v>
      </c>
      <c r="B5" s="59"/>
      <c r="C5" s="59"/>
      <c r="D5" s="59"/>
      <c r="E5" s="59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25</v>
      </c>
      <c r="E8" s="25">
        <v>46273.31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525.96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26</v>
      </c>
      <c r="E12" s="25">
        <v>2112.88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25">
        <v>455.39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25">
        <v>7721.88</v>
      </c>
      <c r="G14" s="19"/>
    </row>
    <row r="15" spans="1:7" s="2" customFormat="1" ht="40.5" customHeight="1" x14ac:dyDescent="0.25">
      <c r="A15" s="20" t="s">
        <v>3</v>
      </c>
      <c r="B15" s="17"/>
      <c r="C15" s="5"/>
      <c r="D15" s="20"/>
      <c r="E15" s="26">
        <f>SUM(E8:E14)</f>
        <v>57089.419999999991</v>
      </c>
      <c r="G15" s="19"/>
    </row>
    <row r="16" spans="1:7" s="2" customFormat="1" ht="40.5" customHeight="1" x14ac:dyDescent="0.25">
      <c r="A16" s="22" t="s">
        <v>20</v>
      </c>
      <c r="B16" s="17"/>
      <c r="C16" s="5"/>
      <c r="D16" s="10"/>
      <c r="E16" s="25"/>
      <c r="G16" s="19"/>
    </row>
    <row r="17" spans="1:7" s="2" customFormat="1" ht="40.5" customHeight="1" x14ac:dyDescent="0.25">
      <c r="A17" s="7" t="s">
        <v>22</v>
      </c>
      <c r="B17" s="12">
        <v>85821130368</v>
      </c>
      <c r="C17" s="5" t="s">
        <v>1</v>
      </c>
      <c r="D17" s="5" t="s">
        <v>11</v>
      </c>
      <c r="E17" s="25">
        <v>23.26</v>
      </c>
      <c r="G17" s="19"/>
    </row>
    <row r="18" spans="1:7" s="2" customFormat="1" ht="40.5" customHeight="1" x14ac:dyDescent="0.25">
      <c r="A18" s="21" t="s">
        <v>23</v>
      </c>
      <c r="B18" s="12"/>
      <c r="C18" s="5"/>
      <c r="D18" s="5"/>
      <c r="E18" s="26">
        <f>SUBTOTAL(109,E17:E17)</f>
        <v>23.26</v>
      </c>
      <c r="G18" s="19"/>
    </row>
    <row r="19" spans="1:7" ht="33.950000000000003" customHeight="1" x14ac:dyDescent="0.25">
      <c r="A19" s="13" t="s">
        <v>3</v>
      </c>
      <c r="B19" s="13"/>
      <c r="C19" s="14"/>
      <c r="D19" s="14"/>
      <c r="E19" s="27">
        <f>SUM(E18)</f>
        <v>23.26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A14:A18 C14:D18 A19:D19">
    <cfRule type="expression" dxfId="221" priority="28">
      <formula>MOD(ROW(),2)=0</formula>
    </cfRule>
  </conditionalFormatting>
  <conditionalFormatting sqref="A8:D10 A11:C11">
    <cfRule type="expression" dxfId="220" priority="31">
      <formula>MOD(ROW(),2)=0</formula>
    </cfRule>
  </conditionalFormatting>
  <conditionalFormatting sqref="D11">
    <cfRule type="expression" dxfId="219" priority="27">
      <formula>MOD(ROW(),2)=0</formula>
    </cfRule>
  </conditionalFormatting>
  <conditionalFormatting sqref="E7:E19">
    <cfRule type="expression" dxfId="218" priority="29">
      <formula>MOD(ROW(),2)=0</formula>
    </cfRule>
    <cfRule type="expression" dxfId="217" priority="30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D7492-AE7D-453F-9BF3-BAC0232161F9}">
  <sheetPr>
    <tabColor theme="4" tint="-0.499984740745262"/>
    <pageSetUpPr autoPageBreaks="0" fitToPage="1"/>
  </sheetPr>
  <dimension ref="A1:I93"/>
  <sheetViews>
    <sheetView showGridLines="0" topLeftCell="A69" zoomScaleNormal="100" workbookViewId="0">
      <selection activeCell="E95" sqref="E9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13</v>
      </c>
      <c r="B2" s="55"/>
      <c r="C2" s="15" t="s">
        <v>15</v>
      </c>
      <c r="D2" s="56" t="s">
        <v>16</v>
      </c>
      <c r="E2" s="56"/>
      <c r="F2" s="4"/>
    </row>
    <row r="3" spans="1:7" ht="47.25" customHeight="1" x14ac:dyDescent="0.25">
      <c r="A3" s="57" t="s">
        <v>14</v>
      </c>
      <c r="B3" s="57"/>
      <c r="C3" s="16"/>
      <c r="D3" s="58" t="s">
        <v>17</v>
      </c>
      <c r="E3" s="58"/>
      <c r="F3" s="4"/>
      <c r="G3" s="29"/>
    </row>
    <row r="4" spans="1:7" ht="44.1" customHeight="1" x14ac:dyDescent="0.25">
      <c r="A4" s="11" t="s">
        <v>503</v>
      </c>
      <c r="B4" s="9"/>
      <c r="C4" s="9"/>
      <c r="D4" s="9"/>
      <c r="E4" s="23"/>
    </row>
    <row r="5" spans="1:7" ht="44.1" customHeight="1" x14ac:dyDescent="0.25">
      <c r="A5" s="59" t="s">
        <v>10</v>
      </c>
      <c r="B5" s="59"/>
      <c r="C5" s="59"/>
      <c r="D5" s="59"/>
      <c r="E5" s="59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484</v>
      </c>
      <c r="E8" s="41">
        <v>55724.82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0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0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485</v>
      </c>
      <c r="E12" s="41">
        <v>2342.3200000000002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704.46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9194.57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486</v>
      </c>
      <c r="E15" s="41"/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141</v>
      </c>
      <c r="E16" s="41">
        <v>0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ROW(11:11)), MATCH($B$6,#REF!, 0)),"")</f>
        <v/>
      </c>
      <c r="C17" s="5" t="str" cm="1">
        <f t="array" ref="C17">IFERROR(INDEX(#REF!,SMALL(IF(#REF!=rngInvoice,ROW(#REF!)-ROW(#REF!)), ROW(11:11)), MATCH($C$6,#REF!, 0)),"")</f>
        <v/>
      </c>
      <c r="D17" s="10" t="s">
        <v>44</v>
      </c>
      <c r="E17" s="41">
        <v>45</v>
      </c>
      <c r="G17" s="19"/>
    </row>
    <row r="18" spans="1:9" s="2" customFormat="1" ht="56.25" customHeight="1" x14ac:dyDescent="0.25">
      <c r="A18" s="7" t="s">
        <v>2</v>
      </c>
      <c r="B18" s="17" t="str" cm="1">
        <f t="array" ref="B18">IFERROR(INDEX(#REF!,SMALL(IF(#REF!=rngInvoice,ROW(#REF!)-ROW(#REF!)), ROW(11:11)), MATCH($B$6,#REF!, 0)),"")</f>
        <v/>
      </c>
      <c r="C18" s="5" t="str" cm="1">
        <f t="array" ref="C18">IFERROR(INDEX(#REF!,SMALL(IF(#REF!=rngInvoice,ROW(#REF!)-ROW(#REF!)), ROW(11:11)), MATCH($C$6,#REF!, 0)),"")</f>
        <v/>
      </c>
      <c r="D18" s="10" t="s">
        <v>107</v>
      </c>
      <c r="E18" s="41">
        <v>207.86</v>
      </c>
      <c r="G18" s="19"/>
    </row>
    <row r="19" spans="1:9" s="2" customFormat="1" ht="56.25" customHeight="1" x14ac:dyDescent="0.25">
      <c r="A19" s="7" t="s">
        <v>2</v>
      </c>
      <c r="B19" s="17" t="str" cm="1">
        <f t="array" ref="B19">IFERROR(INDEX(#REF!,SMALL(IF(#REF!=rngInvoice,ROW(#REF!)-ROW(#REF!)), ROW(11:11)), MATCH($B$6,#REF!, 0)),"")</f>
        <v/>
      </c>
      <c r="C19" s="5" t="str" cm="1">
        <f t="array" ref="C19">IFERROR(INDEX(#REF!,SMALL(IF(#REF!=rngInvoice,ROW(#REF!)-ROW(#REF!)), ROW(11:11)), MATCH($C$6,#REF!, 0)),"")</f>
        <v/>
      </c>
      <c r="D19" s="10" t="s">
        <v>456</v>
      </c>
      <c r="E19" s="41">
        <v>0</v>
      </c>
      <c r="G19" s="19"/>
    </row>
    <row r="20" spans="1:9" s="2" customFormat="1" ht="56.25" customHeight="1" x14ac:dyDescent="0.25">
      <c r="A20" s="7" t="s">
        <v>2</v>
      </c>
      <c r="B20" s="17" t="str" cm="1">
        <f t="array" ref="B20">IFERROR(INDEX(#REF!,SMALL(IF(#REF!=rngInvoice,ROW(#REF!)-ROW(#REF!)), ROW(11:11)), MATCH($B$6,#REF!, 0)),"")</f>
        <v/>
      </c>
      <c r="C20" s="5" t="str" cm="1">
        <f t="array" ref="C20">IFERROR(INDEX(#REF!,SMALL(IF(#REF!=rngInvoice,ROW(#REF!)-ROW(#REF!)), ROW(11:11)), MATCH($C$6,#REF!, 0)),"")</f>
        <v/>
      </c>
      <c r="D20" s="10" t="s">
        <v>153</v>
      </c>
      <c r="E20" s="41">
        <v>254.94</v>
      </c>
      <c r="G20" s="19"/>
    </row>
    <row r="21" spans="1:9" s="2" customFormat="1" ht="40.5" customHeight="1" x14ac:dyDescent="0.25">
      <c r="A21" s="20" t="s">
        <v>3</v>
      </c>
      <c r="B21" s="17"/>
      <c r="C21" s="5"/>
      <c r="D21" s="20"/>
      <c r="E21" s="26">
        <f>SUM(E8:E20)</f>
        <v>68473.97</v>
      </c>
      <c r="G21" s="19"/>
    </row>
    <row r="22" spans="1:9" s="2" customFormat="1" ht="40.5" customHeight="1" x14ac:dyDescent="0.25">
      <c r="A22" s="22" t="s">
        <v>20</v>
      </c>
      <c r="B22" s="17"/>
      <c r="C22" s="5"/>
      <c r="D22" s="10"/>
      <c r="E22" s="25"/>
      <c r="G22" s="19"/>
    </row>
    <row r="23" spans="1:9" s="2" customFormat="1" ht="40.5" customHeight="1" x14ac:dyDescent="0.25">
      <c r="A23" s="7" t="s">
        <v>22</v>
      </c>
      <c r="B23" s="12">
        <v>85821130368</v>
      </c>
      <c r="C23" s="5" t="s">
        <v>1</v>
      </c>
      <c r="D23" s="5" t="s">
        <v>11</v>
      </c>
      <c r="E23" s="41">
        <v>22.67</v>
      </c>
      <c r="G23" s="19"/>
    </row>
    <row r="24" spans="1:9" s="2" customFormat="1" ht="40.5" customHeight="1" x14ac:dyDescent="0.25">
      <c r="A24" s="21" t="s">
        <v>23</v>
      </c>
      <c r="B24" s="12"/>
      <c r="C24" s="5"/>
      <c r="D24" s="5"/>
      <c r="E24" s="42">
        <f>SUBTOTAL(109,E23:E23)</f>
        <v>22.67</v>
      </c>
      <c r="G24" s="19"/>
    </row>
    <row r="25" spans="1:9" s="2" customFormat="1" ht="40.5" customHeight="1" x14ac:dyDescent="0.25">
      <c r="A25" s="7" t="s">
        <v>33</v>
      </c>
      <c r="B25" s="30">
        <v>87311810356</v>
      </c>
      <c r="C25" s="5" t="s">
        <v>34</v>
      </c>
      <c r="D25" s="10" t="s">
        <v>35</v>
      </c>
      <c r="E25" s="41">
        <v>72.34</v>
      </c>
      <c r="G25" s="19"/>
      <c r="I25" s="37"/>
    </row>
    <row r="26" spans="1:9" s="2" customFormat="1" ht="40.5" customHeight="1" x14ac:dyDescent="0.25">
      <c r="A26" s="21" t="s">
        <v>36</v>
      </c>
      <c r="B26" s="30" t="str" cm="1">
        <f t="array" ref="B26">IFERROR(INDEX(#REF!,SMALL(IF(#REF!=rngInvoice,ROW(#REF!)-ROW(#REF!)), ROW(#REF!)), MATCH($B$6,#REF!, 0)),"")</f>
        <v/>
      </c>
      <c r="C26" s="5" t="str" cm="1">
        <f t="array" ref="C26">IFERROR(INDEX(#REF!,SMALL(IF(#REF!=rngInvoice,ROW(#REF!)-ROW(#REF!)), ROW(#REF!)), MATCH($C$6,#REF!, 0)),"")</f>
        <v/>
      </c>
      <c r="D26" s="10"/>
      <c r="E26" s="42">
        <f>SUBTOTAL(109,E25:E25)</f>
        <v>72.34</v>
      </c>
      <c r="G26" s="19"/>
      <c r="I26" s="37"/>
    </row>
    <row r="27" spans="1:9" s="2" customFormat="1" ht="40.5" customHeight="1" x14ac:dyDescent="0.25">
      <c r="A27" s="7" t="s">
        <v>37</v>
      </c>
      <c r="B27" s="12">
        <v>81793146560</v>
      </c>
      <c r="C27" s="5" t="s">
        <v>1</v>
      </c>
      <c r="D27" s="10" t="s">
        <v>35</v>
      </c>
      <c r="E27" s="41">
        <v>68.27</v>
      </c>
      <c r="G27" s="19"/>
    </row>
    <row r="28" spans="1:9" s="2" customFormat="1" ht="40.5" customHeight="1" x14ac:dyDescent="0.25">
      <c r="A28" s="21" t="s">
        <v>38</v>
      </c>
      <c r="B28" s="12" t="s">
        <v>39</v>
      </c>
      <c r="C28" s="5" t="s">
        <v>39</v>
      </c>
      <c r="D28" s="5"/>
      <c r="E28" s="42">
        <f>SUM(E27)</f>
        <v>68.27</v>
      </c>
      <c r="G28" s="19"/>
    </row>
    <row r="29" spans="1:9" s="2" customFormat="1" ht="40.5" customHeight="1" x14ac:dyDescent="0.25">
      <c r="A29" s="43" t="s">
        <v>494</v>
      </c>
      <c r="B29" s="12">
        <v>84098987463</v>
      </c>
      <c r="C29" s="5" t="s">
        <v>1</v>
      </c>
      <c r="D29" s="5" t="s">
        <v>49</v>
      </c>
      <c r="E29" s="41">
        <v>197</v>
      </c>
      <c r="G29" s="19"/>
    </row>
    <row r="30" spans="1:9" s="2" customFormat="1" ht="40.5" customHeight="1" x14ac:dyDescent="0.25">
      <c r="A30" s="21" t="s">
        <v>495</v>
      </c>
      <c r="B30" s="12" t="s">
        <v>39</v>
      </c>
      <c r="C30" s="5" t="s">
        <v>39</v>
      </c>
      <c r="D30" s="5"/>
      <c r="E30" s="42">
        <f>SUM(E29)</f>
        <v>197</v>
      </c>
      <c r="G30" s="19"/>
    </row>
    <row r="31" spans="1:9" s="2" customFormat="1" ht="40.5" customHeight="1" x14ac:dyDescent="0.25">
      <c r="A31" s="7" t="s">
        <v>496</v>
      </c>
      <c r="B31" s="38">
        <v>29604091028</v>
      </c>
      <c r="C31" s="5" t="s">
        <v>34</v>
      </c>
      <c r="D31" s="10" t="s">
        <v>79</v>
      </c>
      <c r="E31" s="41">
        <v>783.66</v>
      </c>
      <c r="G31" s="19"/>
    </row>
    <row r="32" spans="1:9" s="2" customFormat="1" ht="40.5" customHeight="1" x14ac:dyDescent="0.25">
      <c r="A32" s="21" t="s">
        <v>497</v>
      </c>
      <c r="B32" s="12" t="s">
        <v>39</v>
      </c>
      <c r="C32" s="5" t="s">
        <v>39</v>
      </c>
      <c r="D32" s="5"/>
      <c r="E32" s="42">
        <f>SUM(E31)</f>
        <v>783.66</v>
      </c>
      <c r="G32" s="19"/>
    </row>
    <row r="33" spans="1:7" s="2" customFormat="1" ht="40.5" customHeight="1" x14ac:dyDescent="0.25">
      <c r="A33" s="7" t="s">
        <v>46</v>
      </c>
      <c r="B33" s="12">
        <v>52420361911</v>
      </c>
      <c r="C33" s="5" t="s">
        <v>1</v>
      </c>
      <c r="D33" s="10" t="s">
        <v>44</v>
      </c>
      <c r="E33" s="41">
        <v>33.130000000000003</v>
      </c>
      <c r="G33" s="19"/>
    </row>
    <row r="34" spans="1:7" s="2" customFormat="1" ht="40.5" customHeight="1" x14ac:dyDescent="0.25">
      <c r="A34" s="7" t="s">
        <v>46</v>
      </c>
      <c r="B34" s="12">
        <v>52420361911</v>
      </c>
      <c r="C34" s="5" t="s">
        <v>1</v>
      </c>
      <c r="D34" s="10" t="s">
        <v>107</v>
      </c>
      <c r="E34" s="41">
        <v>179.39</v>
      </c>
      <c r="G34" s="19"/>
    </row>
    <row r="35" spans="1:7" s="2" customFormat="1" ht="40.5" customHeight="1" x14ac:dyDescent="0.25">
      <c r="A35" s="7" t="s">
        <v>46</v>
      </c>
      <c r="B35" s="12">
        <v>52420361911</v>
      </c>
      <c r="C35" s="5" t="s">
        <v>1</v>
      </c>
      <c r="D35" s="10" t="s">
        <v>456</v>
      </c>
      <c r="E35" s="41">
        <v>19.13</v>
      </c>
      <c r="G35" s="19"/>
    </row>
    <row r="36" spans="1:7" s="2" customFormat="1" ht="40.5" customHeight="1" x14ac:dyDescent="0.25">
      <c r="A36" s="21" t="s">
        <v>47</v>
      </c>
      <c r="B36" s="12" t="s">
        <v>39</v>
      </c>
      <c r="C36" s="5" t="s">
        <v>39</v>
      </c>
      <c r="D36" s="5"/>
      <c r="E36" s="42">
        <f>SUM(E33:E35)</f>
        <v>231.64999999999998</v>
      </c>
      <c r="G36" s="19"/>
    </row>
    <row r="37" spans="1:7" s="2" customFormat="1" ht="40.5" customHeight="1" x14ac:dyDescent="0.25">
      <c r="A37" s="43" t="s">
        <v>498</v>
      </c>
      <c r="B37" s="12">
        <v>32851576429</v>
      </c>
      <c r="C37" s="5" t="s">
        <v>500</v>
      </c>
      <c r="D37" s="10" t="s">
        <v>107</v>
      </c>
      <c r="E37" s="41">
        <v>170.3</v>
      </c>
      <c r="G37" s="19"/>
    </row>
    <row r="38" spans="1:7" s="2" customFormat="1" ht="40.5" customHeight="1" x14ac:dyDescent="0.25">
      <c r="A38" s="21" t="s">
        <v>499</v>
      </c>
      <c r="B38" s="12" t="str" cm="1">
        <f t="array" ref="B38">IFERROR(INDEX(#REF!,SMALL(IF(#REF!=rngInvoice,ROW(#REF!)-ROW(#REF!)), ROW(13:13)), MATCH($B$6,#REF!, 0)),"")</f>
        <v/>
      </c>
      <c r="C38" s="5" t="str" cm="1">
        <f t="array" ref="C38">IFERROR(INDEX(#REF!,SMALL(IF(#REF!=rngInvoice,ROW(#REF!)-ROW(#REF!)), ROW(13:13)), MATCH($C$6,#REF!, 0)),"")</f>
        <v/>
      </c>
      <c r="D38" s="5"/>
      <c r="E38" s="42">
        <f>SUM(E37)</f>
        <v>170.3</v>
      </c>
      <c r="G38" s="19"/>
    </row>
    <row r="39" spans="1:7" s="2" customFormat="1" ht="40.5" customHeight="1" x14ac:dyDescent="0.25">
      <c r="A39" s="43" t="s">
        <v>531</v>
      </c>
      <c r="B39" s="12">
        <v>51735568305</v>
      </c>
      <c r="C39" s="5" t="s">
        <v>1</v>
      </c>
      <c r="D39" s="10" t="s">
        <v>477</v>
      </c>
      <c r="E39" s="41">
        <v>1377</v>
      </c>
      <c r="G39" s="19"/>
    </row>
    <row r="40" spans="1:7" s="2" customFormat="1" ht="40.5" customHeight="1" x14ac:dyDescent="0.25">
      <c r="A40" s="21" t="s">
        <v>532</v>
      </c>
      <c r="B40" s="12" t="str" cm="1">
        <f t="array" ref="B40">IFERROR(INDEX(#REF!,SMALL(IF(#REF!=rngInvoice,ROW(#REF!)-ROW(#REF!)), ROW(13:13)), MATCH($B$6,#REF!, 0)),"")</f>
        <v/>
      </c>
      <c r="C40" s="5" t="str" cm="1">
        <f t="array" ref="C40">IFERROR(INDEX(#REF!,SMALL(IF(#REF!=rngInvoice,ROW(#REF!)-ROW(#REF!)), ROW(13:13)), MATCH($C$6,#REF!, 0)),"")</f>
        <v/>
      </c>
      <c r="D40" s="5"/>
      <c r="E40" s="42">
        <f>SUM(E39)</f>
        <v>1377</v>
      </c>
      <c r="G40" s="19"/>
    </row>
    <row r="41" spans="1:7" s="2" customFormat="1" ht="40.5" customHeight="1" x14ac:dyDescent="0.25">
      <c r="A41" s="7" t="s">
        <v>501</v>
      </c>
      <c r="B41" s="12">
        <v>9638246064</v>
      </c>
      <c r="C41" s="5" t="s">
        <v>471</v>
      </c>
      <c r="D41" s="10" t="s">
        <v>141</v>
      </c>
      <c r="E41" s="41">
        <v>2692.66</v>
      </c>
      <c r="G41" s="19"/>
    </row>
    <row r="42" spans="1:7" s="2" customFormat="1" ht="40.5" customHeight="1" x14ac:dyDescent="0.25">
      <c r="A42" s="7" t="s">
        <v>501</v>
      </c>
      <c r="B42" s="12">
        <v>9638246064</v>
      </c>
      <c r="C42" s="5" t="s">
        <v>471</v>
      </c>
      <c r="D42" s="10" t="s">
        <v>491</v>
      </c>
      <c r="E42" s="41">
        <v>592.32000000000005</v>
      </c>
      <c r="G42" s="19"/>
    </row>
    <row r="43" spans="1:7" s="2" customFormat="1" ht="40.5" customHeight="1" x14ac:dyDescent="0.25">
      <c r="A43" s="21" t="s">
        <v>502</v>
      </c>
      <c r="B43" s="12" t="str" cm="1">
        <f t="array" ref="B43">IFERROR(INDEX(#REF!,SMALL(IF(#REF!=rngInvoice,ROW(#REF!)-ROW(#REF!)), ROW(13:13)), MATCH($B$6,#REF!, 0)),"")</f>
        <v/>
      </c>
      <c r="C43" s="5" t="str" cm="1">
        <f t="array" ref="C43">IFERROR(INDEX(#REF!,SMALL(IF(#REF!=rngInvoice,ROW(#REF!)-ROW(#REF!)), ROW(13:13)), MATCH($C$6,#REF!, 0)),"")</f>
        <v/>
      </c>
      <c r="D43" s="5"/>
      <c r="E43" s="42">
        <f>SUM(E41:E42)</f>
        <v>3284.98</v>
      </c>
      <c r="G43" s="19"/>
    </row>
    <row r="44" spans="1:7" s="2" customFormat="1" ht="40.5" customHeight="1" x14ac:dyDescent="0.25">
      <c r="A44" s="43" t="s">
        <v>504</v>
      </c>
      <c r="B44" s="12">
        <v>72035282410</v>
      </c>
      <c r="C44" s="5" t="s">
        <v>1</v>
      </c>
      <c r="D44" s="10" t="s">
        <v>506</v>
      </c>
      <c r="E44" s="41">
        <v>2652</v>
      </c>
      <c r="G44" s="19"/>
    </row>
    <row r="45" spans="1:7" s="2" customFormat="1" ht="40.5" customHeight="1" x14ac:dyDescent="0.25">
      <c r="A45" s="31" t="s">
        <v>505</v>
      </c>
      <c r="B45" s="12" t="str" cm="1">
        <f t="array" ref="B45">IFERROR(INDEX(#REF!,SMALL(IF(#REF!=rngInvoice,ROW(#REF!)-ROW(#REF!)), ROW(#REF!)), MATCH($B$6,#REF!, 0)),"")</f>
        <v/>
      </c>
      <c r="C45" s="5" t="str" cm="1">
        <f t="array" ref="C45">IFERROR(INDEX(#REF!,SMALL(IF(#REF!=rngInvoice,ROW(#REF!)-ROW(#REF!)), ROW(#REF!)), MATCH($C$6,#REF!, 0)),"")</f>
        <v/>
      </c>
      <c r="D45" s="5"/>
      <c r="E45" s="42">
        <f>SUM(E44)</f>
        <v>2652</v>
      </c>
      <c r="G45" s="19"/>
    </row>
    <row r="46" spans="1:7" s="2" customFormat="1" ht="40.5" customHeight="1" x14ac:dyDescent="0.25">
      <c r="A46" s="7" t="s">
        <v>260</v>
      </c>
      <c r="B46" s="12">
        <v>92401985070</v>
      </c>
      <c r="C46" s="5" t="s">
        <v>1</v>
      </c>
      <c r="D46" s="5" t="s">
        <v>49</v>
      </c>
      <c r="E46" s="41">
        <v>331.06</v>
      </c>
      <c r="G46" s="19"/>
    </row>
    <row r="47" spans="1:7" s="2" customFormat="1" ht="40.5" customHeight="1" x14ac:dyDescent="0.25">
      <c r="A47" s="21" t="s">
        <v>261</v>
      </c>
      <c r="B47" s="12" t="s">
        <v>39</v>
      </c>
      <c r="C47" s="5" t="s">
        <v>39</v>
      </c>
      <c r="D47" s="5"/>
      <c r="E47" s="42">
        <f>SUBTOTAL(109,E46)</f>
        <v>331.06</v>
      </c>
      <c r="G47" s="19"/>
    </row>
    <row r="48" spans="1:7" s="2" customFormat="1" ht="40.5" customHeight="1" x14ac:dyDescent="0.25">
      <c r="A48" s="7" t="s">
        <v>149</v>
      </c>
      <c r="B48" s="12">
        <v>73660371074</v>
      </c>
      <c r="C48" s="5" t="s">
        <v>1</v>
      </c>
      <c r="D48" s="5" t="s">
        <v>456</v>
      </c>
      <c r="E48" s="41">
        <v>246.05</v>
      </c>
      <c r="G48" s="19"/>
    </row>
    <row r="49" spans="1:7" s="2" customFormat="1" ht="40.5" customHeight="1" x14ac:dyDescent="0.25">
      <c r="A49" s="7" t="s">
        <v>149</v>
      </c>
      <c r="B49" s="12">
        <v>73660371074</v>
      </c>
      <c r="C49" s="5" t="s">
        <v>1</v>
      </c>
      <c r="D49" s="10" t="s">
        <v>48</v>
      </c>
      <c r="E49" s="41">
        <v>740.05</v>
      </c>
      <c r="G49" s="19"/>
    </row>
    <row r="50" spans="1:7" s="2" customFormat="1" ht="40.5" customHeight="1" x14ac:dyDescent="0.25">
      <c r="A50" s="7" t="s">
        <v>149</v>
      </c>
      <c r="B50" s="12">
        <v>73660371074</v>
      </c>
      <c r="C50" s="5" t="s">
        <v>1</v>
      </c>
      <c r="D50" s="10" t="s">
        <v>107</v>
      </c>
      <c r="E50" s="41">
        <v>605.28</v>
      </c>
      <c r="G50" s="19"/>
    </row>
    <row r="51" spans="1:7" s="2" customFormat="1" ht="40.5" customHeight="1" x14ac:dyDescent="0.25">
      <c r="A51" s="7" t="s">
        <v>149</v>
      </c>
      <c r="B51" s="12">
        <v>73660371074</v>
      </c>
      <c r="C51" s="5" t="s">
        <v>1</v>
      </c>
      <c r="D51" s="10" t="s">
        <v>44</v>
      </c>
      <c r="E51" s="41">
        <v>138.25</v>
      </c>
      <c r="G51" s="19"/>
    </row>
    <row r="52" spans="1:7" s="2" customFormat="1" ht="40.5" customHeight="1" x14ac:dyDescent="0.25">
      <c r="A52" s="7" t="s">
        <v>149</v>
      </c>
      <c r="B52" s="12">
        <v>73660371074</v>
      </c>
      <c r="C52" s="5" t="s">
        <v>1</v>
      </c>
      <c r="D52" s="5" t="s">
        <v>153</v>
      </c>
      <c r="E52" s="41">
        <v>18.21</v>
      </c>
      <c r="G52" s="19"/>
    </row>
    <row r="53" spans="1:7" s="2" customFormat="1" ht="40.5" customHeight="1" x14ac:dyDescent="0.25">
      <c r="A53" s="21" t="s">
        <v>150</v>
      </c>
      <c r="B53" s="12" t="str" cm="1">
        <f t="array" ref="B53">IFERROR(INDEX(#REF!,SMALL(IF(#REF!=rngInvoice,ROW(#REF!)-ROW(#REF!)), ROW(22:22)), MATCH($B$6,#REF!, 0)),"")</f>
        <v/>
      </c>
      <c r="C53" s="5" t="str" cm="1">
        <f t="array" ref="C53">IFERROR(INDEX(#REF!,SMALL(IF(#REF!=rngInvoice,ROW(#REF!)-ROW(#REF!)), ROW(22:22)), MATCH($C$6,#REF!, 0)),"")</f>
        <v/>
      </c>
      <c r="D53" s="5"/>
      <c r="E53" s="42">
        <f>SUBTOTAL(109,E48:E52)</f>
        <v>1747.84</v>
      </c>
      <c r="G53" s="19"/>
    </row>
    <row r="54" spans="1:7" s="2" customFormat="1" ht="40.5" customHeight="1" x14ac:dyDescent="0.25">
      <c r="A54" s="43" t="s">
        <v>510</v>
      </c>
      <c r="B54" s="12">
        <v>56193541961</v>
      </c>
      <c r="C54" s="5" t="s">
        <v>1</v>
      </c>
      <c r="D54" s="10" t="s">
        <v>474</v>
      </c>
      <c r="E54" s="41">
        <v>393.13</v>
      </c>
      <c r="G54" s="19"/>
    </row>
    <row r="55" spans="1:7" s="2" customFormat="1" ht="40.5" customHeight="1" x14ac:dyDescent="0.25">
      <c r="A55" s="21" t="s">
        <v>511</v>
      </c>
      <c r="B55" s="12" t="str" cm="1">
        <f t="array" ref="B55">IFERROR(INDEX(#REF!,SMALL(IF(#REF!=rngInvoice,ROW(#REF!)-ROW(#REF!)), ROW(39:39)), MATCH($B$6,#REF!, 0)),"")</f>
        <v/>
      </c>
      <c r="C55" s="5" t="str" cm="1">
        <f t="array" ref="C55">IFERROR(INDEX(#REF!,SMALL(IF(#REF!=rngInvoice,ROW(#REF!)-ROW(#REF!)), ROW(39:39)), MATCH($C$6,#REF!, 0)),"")</f>
        <v/>
      </c>
      <c r="D55" s="5"/>
      <c r="E55" s="42">
        <f>SUBTOTAL(109,E54)</f>
        <v>393.13</v>
      </c>
      <c r="G55" s="19"/>
    </row>
    <row r="56" spans="1:7" s="2" customFormat="1" ht="40.5" customHeight="1" x14ac:dyDescent="0.25">
      <c r="A56" s="7" t="s">
        <v>507</v>
      </c>
      <c r="B56" s="12">
        <v>14963486466</v>
      </c>
      <c r="C56" s="5" t="s">
        <v>258</v>
      </c>
      <c r="D56" s="5" t="s">
        <v>509</v>
      </c>
      <c r="E56" s="41">
        <v>3150</v>
      </c>
      <c r="G56" s="19"/>
    </row>
    <row r="57" spans="1:7" s="2" customFormat="1" ht="40.5" customHeight="1" x14ac:dyDescent="0.25">
      <c r="A57" s="21" t="s">
        <v>508</v>
      </c>
      <c r="B57" s="12" t="str" cm="1">
        <f t="array" ref="B57">IFERROR(INDEX(#REF!,SMALL(IF(#REF!=rngInvoice,ROW(#REF!)-ROW(#REF!)), ROW(#REF!)), MATCH($B$6,#REF!, 0)),"")</f>
        <v/>
      </c>
      <c r="C57" s="5" t="str" cm="1">
        <f t="array" ref="C57">IFERROR(INDEX(#REF!,SMALL(IF(#REF!=rngInvoice,ROW(#REF!)-ROW(#REF!)), ROW(#REF!)), MATCH($C$6,#REF!, 0)),"")</f>
        <v/>
      </c>
      <c r="D57" s="5"/>
      <c r="E57" s="42">
        <f>SUM(E56)</f>
        <v>3150</v>
      </c>
      <c r="G57" s="19"/>
    </row>
    <row r="58" spans="1:7" s="2" customFormat="1" ht="40.5" customHeight="1" x14ac:dyDescent="0.25">
      <c r="A58" s="7" t="s">
        <v>114</v>
      </c>
      <c r="B58" s="12">
        <v>27759560625</v>
      </c>
      <c r="C58" s="5" t="s">
        <v>1</v>
      </c>
      <c r="D58" s="10" t="s">
        <v>115</v>
      </c>
      <c r="E58" s="41">
        <v>214.92</v>
      </c>
      <c r="G58" s="19"/>
    </row>
    <row r="59" spans="1:7" s="2" customFormat="1" ht="40.5" customHeight="1" x14ac:dyDescent="0.25">
      <c r="A59" s="21" t="s">
        <v>186</v>
      </c>
      <c r="B59" s="12" t="str" cm="1">
        <f t="array" ref="B59">IFERROR(INDEX(#REF!,SMALL(IF(#REF!=rngInvoice,ROW(#REF!)-ROW(#REF!)), ROW(#REF!)), MATCH($B$6,#REF!, 0)),"")</f>
        <v/>
      </c>
      <c r="C59" s="5"/>
      <c r="D59" s="5"/>
      <c r="E59" s="42">
        <f>SUM(E58)</f>
        <v>214.92</v>
      </c>
      <c r="G59" s="19"/>
    </row>
    <row r="60" spans="1:7" s="2" customFormat="1" ht="40.5" customHeight="1" x14ac:dyDescent="0.25">
      <c r="A60" s="7" t="s">
        <v>436</v>
      </c>
      <c r="B60" s="12">
        <v>54013697016</v>
      </c>
      <c r="C60" s="5" t="s">
        <v>1</v>
      </c>
      <c r="D60" s="10" t="s">
        <v>288</v>
      </c>
      <c r="E60" s="41">
        <v>65.33</v>
      </c>
      <c r="G60" s="19"/>
    </row>
    <row r="61" spans="1:7" s="2" customFormat="1" ht="40.5" customHeight="1" x14ac:dyDescent="0.25">
      <c r="A61" s="21" t="s">
        <v>437</v>
      </c>
      <c r="B61" s="12" t="str" cm="1">
        <f t="array" ref="B61">IFERROR(INDEX(#REF!,SMALL(IF(#REF!=rngInvoice,ROW(#REF!)-ROW(#REF!)), ROW(#REF!)), MATCH($B$6,#REF!, 0)),"")</f>
        <v/>
      </c>
      <c r="C61" s="5" t="str" cm="1">
        <f t="array" ref="C61">IFERROR(INDEX(#REF!,SMALL(IF(#REF!=rngInvoice,ROW(#REF!)-ROW(#REF!)), ROW(#REF!)), MATCH($C$6,#REF!, 0)),"")</f>
        <v/>
      </c>
      <c r="D61" s="5"/>
      <c r="E61" s="42">
        <f>SUM(E60:E60)</f>
        <v>65.33</v>
      </c>
      <c r="G61" s="19"/>
    </row>
    <row r="62" spans="1:7" s="2" customFormat="1" ht="40.5" customHeight="1" x14ac:dyDescent="0.25">
      <c r="A62" s="7" t="s">
        <v>487</v>
      </c>
      <c r="B62" s="12">
        <v>26065922580</v>
      </c>
      <c r="C62" s="5" t="s">
        <v>181</v>
      </c>
      <c r="D62" s="10" t="s">
        <v>11</v>
      </c>
      <c r="E62" s="41">
        <v>1310</v>
      </c>
      <c r="G62" s="19"/>
    </row>
    <row r="63" spans="1:7" s="2" customFormat="1" ht="40.5" customHeight="1" x14ac:dyDescent="0.25">
      <c r="A63" s="7" t="s">
        <v>487</v>
      </c>
      <c r="B63" s="12">
        <v>26065922580</v>
      </c>
      <c r="C63" s="5" t="s">
        <v>181</v>
      </c>
      <c r="D63" s="10" t="s">
        <v>41</v>
      </c>
      <c r="E63" s="41">
        <v>1120</v>
      </c>
      <c r="G63" s="19"/>
    </row>
    <row r="64" spans="1:7" s="2" customFormat="1" ht="40.5" customHeight="1" x14ac:dyDescent="0.25">
      <c r="A64" s="31" t="s">
        <v>488</v>
      </c>
      <c r="B64" s="12" t="str" cm="1">
        <f t="array" ref="B64">IFERROR(INDEX(#REF!,SMALL(IF(#REF!=rngInvoice,ROW(#REF!)-ROW(#REF!)), ROW(#REF!)), MATCH($B$6,#REF!, 0)),"")</f>
        <v/>
      </c>
      <c r="C64" s="5" t="str" cm="1">
        <f t="array" ref="C64">IFERROR(INDEX(#REF!,SMALL(IF(#REF!=rngInvoice,ROW(#REF!)-ROW(#REF!)), ROW(#REF!)), MATCH($C$6,#REF!, 0)),"")</f>
        <v/>
      </c>
      <c r="D64" s="5"/>
      <c r="E64" s="42">
        <f>SUM(E62:E63)</f>
        <v>2430</v>
      </c>
      <c r="G64" s="19"/>
    </row>
    <row r="65" spans="1:9" s="2" customFormat="1" ht="40.5" customHeight="1" x14ac:dyDescent="0.25">
      <c r="A65" s="43" t="s">
        <v>489</v>
      </c>
      <c r="B65" s="12">
        <v>22694857747</v>
      </c>
      <c r="C65" s="5" t="s">
        <v>1</v>
      </c>
      <c r="D65" s="10" t="s">
        <v>491</v>
      </c>
      <c r="E65" s="41">
        <v>4373.96</v>
      </c>
      <c r="G65" s="19"/>
    </row>
    <row r="66" spans="1:9" s="2" customFormat="1" ht="40.5" customHeight="1" x14ac:dyDescent="0.25">
      <c r="A66" s="31" t="s">
        <v>490</v>
      </c>
      <c r="B66" s="12" t="str" cm="1">
        <f t="array" ref="B66">IFERROR(INDEX(#REF!,SMALL(IF(#REF!=rngInvoice,ROW(#REF!)-ROW(#REF!)), ROW(#REF!)), MATCH($B$6,#REF!, 0)),"")</f>
        <v/>
      </c>
      <c r="C66" s="5" t="str" cm="1">
        <f t="array" ref="C66">IFERROR(INDEX(#REF!,SMALL(IF(#REF!=rngInvoice,ROW(#REF!)-ROW(#REF!)), ROW(#REF!)), MATCH($C$6,#REF!, 0)),"")</f>
        <v/>
      </c>
      <c r="D66" s="5"/>
      <c r="E66" s="42">
        <f>SUM(E65)</f>
        <v>4373.96</v>
      </c>
      <c r="G66" s="19"/>
    </row>
    <row r="67" spans="1:9" s="2" customFormat="1" ht="40.5" customHeight="1" x14ac:dyDescent="0.25">
      <c r="A67" s="7" t="s">
        <v>31</v>
      </c>
      <c r="B67" s="7">
        <v>39122275975</v>
      </c>
      <c r="C67" s="5" t="s">
        <v>1</v>
      </c>
      <c r="D67" s="5" t="s">
        <v>11</v>
      </c>
      <c r="E67" s="41">
        <v>100.29</v>
      </c>
      <c r="G67" s="19"/>
    </row>
    <row r="68" spans="1:9" s="2" customFormat="1" ht="40.5" customHeight="1" x14ac:dyDescent="0.25">
      <c r="A68" s="21" t="s">
        <v>32</v>
      </c>
      <c r="B68" s="7" t="str" cm="1">
        <f t="array" ref="B68">IFERROR(INDEX(#REF!,SMALL(IF(#REF!=rngInvoice,ROW(#REF!)-ROW(#REF!)), ROW(#REF!)), MATCH($B$6,#REF!, 0)),"")</f>
        <v/>
      </c>
      <c r="C68" s="5" t="str" cm="1">
        <f t="array" ref="C68">IFERROR(INDEX(#REF!,SMALL(IF(#REF!=rngInvoice,ROW(#REF!)-ROW(#REF!)), ROW(#REF!)), MATCH($C$6,#REF!, 0)),"")</f>
        <v/>
      </c>
      <c r="D68" s="10"/>
      <c r="E68" s="26">
        <f>SUM(E67)</f>
        <v>100.29</v>
      </c>
      <c r="G68" s="19"/>
      <c r="I68" s="37"/>
    </row>
    <row r="69" spans="1:9" s="2" customFormat="1" ht="40.5" customHeight="1" x14ac:dyDescent="0.25">
      <c r="A69" s="21" t="s">
        <v>492</v>
      </c>
      <c r="B69" s="7">
        <v>37213035768</v>
      </c>
      <c r="C69" s="5" t="s">
        <v>1</v>
      </c>
      <c r="D69" s="10" t="s">
        <v>44</v>
      </c>
      <c r="E69" s="32">
        <v>187.5</v>
      </c>
      <c r="G69" s="19"/>
      <c r="I69" s="37"/>
    </row>
    <row r="70" spans="1:9" s="2" customFormat="1" ht="40.5" customHeight="1" x14ac:dyDescent="0.25">
      <c r="A70" s="21" t="s">
        <v>493</v>
      </c>
      <c r="B70" s="7" t="str" cm="1">
        <f t="array" ref="B70">IFERROR(INDEX(#REF!,SMALL(IF(#REF!=rngInvoice,ROW(#REF!)-ROW(#REF!)), ROW(63:63)), MATCH($B$6,#REF!, 0)),"")</f>
        <v/>
      </c>
      <c r="C70" s="5" t="str" cm="1">
        <f t="array" ref="C70">IFERROR(INDEX(#REF!,SMALL(IF(#REF!=rngInvoice,ROW(#REF!)-ROW(#REF!)), ROW(63:63)), MATCH($C$6,#REF!, 0)),"")</f>
        <v/>
      </c>
      <c r="D70" s="10"/>
      <c r="E70" s="26">
        <f>SUBTOTAL(109,E69)</f>
        <v>187.5</v>
      </c>
      <c r="G70" s="19"/>
      <c r="I70" s="37"/>
    </row>
    <row r="71" spans="1:9" s="2" customFormat="1" ht="40.5" customHeight="1" x14ac:dyDescent="0.25">
      <c r="A71" s="21" t="s">
        <v>447</v>
      </c>
      <c r="B71" s="7">
        <v>59964152545</v>
      </c>
      <c r="C71" s="7" t="s">
        <v>1</v>
      </c>
      <c r="D71" s="10" t="s">
        <v>506</v>
      </c>
      <c r="E71" s="32">
        <v>501.56</v>
      </c>
      <c r="G71" s="19"/>
      <c r="I71" s="37"/>
    </row>
    <row r="72" spans="1:9" s="2" customFormat="1" ht="40.5" customHeight="1" x14ac:dyDescent="0.25">
      <c r="A72" s="21" t="s">
        <v>448</v>
      </c>
      <c r="B72" s="7" t="str" cm="1">
        <f t="array" ref="B72">IFERROR(INDEX(#REF!,SMALL(IF(#REF!=rngInvoice,ROW(#REF!)-ROW(#REF!)), ROW(63:63)), MATCH($B$6,#REF!, 0)),"")</f>
        <v/>
      </c>
      <c r="C72" s="5" t="str" cm="1">
        <f t="array" ref="C72">IFERROR(INDEX(#REF!,SMALL(IF(#REF!=rngInvoice,ROW(#REF!)-ROW(#REF!)), ROW(63:63)), MATCH($C$6,#REF!, 0)),"")</f>
        <v/>
      </c>
      <c r="D72" s="10"/>
      <c r="E72" s="26">
        <f>SUBTOTAL(109,E71)</f>
        <v>501.56</v>
      </c>
      <c r="G72" s="19"/>
      <c r="I72" s="37"/>
    </row>
    <row r="73" spans="1:9" s="2" customFormat="1" ht="40.5" customHeight="1" x14ac:dyDescent="0.25">
      <c r="A73" s="7" t="s">
        <v>512</v>
      </c>
      <c r="B73" s="7" t="s">
        <v>513</v>
      </c>
      <c r="C73" s="5" t="s">
        <v>514</v>
      </c>
      <c r="D73" s="10" t="s">
        <v>451</v>
      </c>
      <c r="E73" s="32">
        <v>2477.9699999999998</v>
      </c>
      <c r="G73" s="19"/>
      <c r="I73" s="37"/>
    </row>
    <row r="74" spans="1:9" s="2" customFormat="1" ht="40.5" customHeight="1" x14ac:dyDescent="0.25">
      <c r="A74" s="7" t="s">
        <v>512</v>
      </c>
      <c r="B74" s="7" t="s">
        <v>513</v>
      </c>
      <c r="C74" s="5" t="s">
        <v>514</v>
      </c>
      <c r="D74" s="10" t="s">
        <v>35</v>
      </c>
      <c r="E74" s="32">
        <v>49.2</v>
      </c>
      <c r="G74" s="19"/>
      <c r="I74" s="37"/>
    </row>
    <row r="75" spans="1:9" s="2" customFormat="1" ht="40.5" customHeight="1" x14ac:dyDescent="0.25">
      <c r="A75" s="21" t="s">
        <v>515</v>
      </c>
      <c r="B75" s="7" t="str" cm="1">
        <f t="array" ref="B75">IFERROR(INDEX(#REF!,SMALL(IF(#REF!=rngInvoice,ROW(#REF!)-ROW(#REF!)), ROW(63:63)), MATCH($B$6,#REF!, 0)),"")</f>
        <v/>
      </c>
      <c r="C75" s="5" t="str" cm="1">
        <f t="array" ref="C75">IFERROR(INDEX(#REF!,SMALL(IF(#REF!=rngInvoice,ROW(#REF!)-ROW(#REF!)), ROW(63:63)), MATCH($C$6,#REF!, 0)),"")</f>
        <v/>
      </c>
      <c r="D75" s="10"/>
      <c r="E75" s="26">
        <f>SUBTOTAL(109,E73:E74)</f>
        <v>2527.1699999999996</v>
      </c>
      <c r="G75" s="19"/>
      <c r="I75" s="37"/>
    </row>
    <row r="76" spans="1:9" s="2" customFormat="1" ht="40.5" customHeight="1" x14ac:dyDescent="0.25">
      <c r="A76" s="7" t="s">
        <v>516</v>
      </c>
      <c r="B76" s="7">
        <v>15409936625</v>
      </c>
      <c r="C76" s="5" t="s">
        <v>1</v>
      </c>
      <c r="D76" s="10" t="s">
        <v>79</v>
      </c>
      <c r="E76" s="32">
        <v>1243.99</v>
      </c>
      <c r="G76" s="19"/>
      <c r="I76" s="37"/>
    </row>
    <row r="77" spans="1:9" s="2" customFormat="1" ht="40.5" customHeight="1" x14ac:dyDescent="0.25">
      <c r="A77" s="21" t="s">
        <v>517</v>
      </c>
      <c r="B77" s="7" t="str" cm="1">
        <f t="array" ref="B77">IFERROR(INDEX(#REF!,SMALL(IF(#REF!=rngInvoice,ROW(#REF!)-ROW(#REF!)), ROW(70:70)), MATCH($B$6,#REF!, 0)),"")</f>
        <v/>
      </c>
      <c r="C77" s="5" t="str" cm="1">
        <f t="array" ref="C77">IFERROR(INDEX(#REF!,SMALL(IF(#REF!=rngInvoice,ROW(#REF!)-ROW(#REF!)), ROW(70:70)), MATCH($C$6,#REF!, 0)),"")</f>
        <v/>
      </c>
      <c r="D77" s="10"/>
      <c r="E77" s="26">
        <f>SUBTOTAL(109,E76)</f>
        <v>1243.99</v>
      </c>
      <c r="G77" s="19"/>
      <c r="I77" s="37"/>
    </row>
    <row r="78" spans="1:9" s="2" customFormat="1" ht="40.5" customHeight="1" x14ac:dyDescent="0.25">
      <c r="A78" s="7" t="s">
        <v>518</v>
      </c>
      <c r="B78" s="7">
        <v>22597784145</v>
      </c>
      <c r="C78" s="5" t="s">
        <v>1</v>
      </c>
      <c r="D78" s="10" t="s">
        <v>520</v>
      </c>
      <c r="E78" s="32">
        <v>2492.16</v>
      </c>
      <c r="G78" s="19"/>
      <c r="I78" s="37"/>
    </row>
    <row r="79" spans="1:9" s="2" customFormat="1" ht="40.5" customHeight="1" x14ac:dyDescent="0.25">
      <c r="A79" s="21" t="s">
        <v>519</v>
      </c>
      <c r="B79" s="7" t="str" cm="1">
        <f t="array" ref="B79">IFERROR(INDEX(#REF!,SMALL(IF(#REF!=rngInvoice,ROW(#REF!)-ROW(#REF!)), ROW(70:70)), MATCH($B$6,#REF!, 0)),"")</f>
        <v/>
      </c>
      <c r="C79" s="5" t="str" cm="1">
        <f t="array" ref="C79">IFERROR(INDEX(#REF!,SMALL(IF(#REF!=rngInvoice,ROW(#REF!)-ROW(#REF!)), ROW(70:70)), MATCH($C$6,#REF!, 0)),"")</f>
        <v/>
      </c>
      <c r="D79" s="10"/>
      <c r="E79" s="26">
        <f>SUBTOTAL(109,E78)</f>
        <v>2492.16</v>
      </c>
      <c r="G79" s="19"/>
      <c r="I79" s="37"/>
    </row>
    <row r="80" spans="1:9" s="2" customFormat="1" ht="40.5" customHeight="1" x14ac:dyDescent="0.25">
      <c r="A80" s="7" t="s">
        <v>521</v>
      </c>
      <c r="B80" s="7">
        <v>5516820468</v>
      </c>
      <c r="C80" s="5" t="s">
        <v>523</v>
      </c>
      <c r="D80" s="10" t="s">
        <v>79</v>
      </c>
      <c r="E80" s="32">
        <v>21290</v>
      </c>
      <c r="G80" s="19"/>
      <c r="I80" s="37"/>
    </row>
    <row r="81" spans="1:9" s="2" customFormat="1" ht="40.5" customHeight="1" x14ac:dyDescent="0.25">
      <c r="A81" s="21" t="s">
        <v>522</v>
      </c>
      <c r="B81" s="7" t="str" cm="1">
        <f t="array" ref="B81">IFERROR(INDEX(#REF!,SMALL(IF(#REF!=rngInvoice,ROW(#REF!)-ROW(#REF!)), ROW(74:74)), MATCH($B$6,#REF!, 0)),"")</f>
        <v/>
      </c>
      <c r="C81" s="5" t="str" cm="1">
        <f t="array" ref="C81">IFERROR(INDEX(#REF!,SMALL(IF(#REF!=rngInvoice,ROW(#REF!)-ROW(#REF!)), ROW(74:74)), MATCH($C$6,#REF!, 0)),"")</f>
        <v/>
      </c>
      <c r="D81" s="10"/>
      <c r="E81" s="26">
        <f>SUBTOTAL(109,E80)</f>
        <v>21290</v>
      </c>
      <c r="G81" s="19"/>
      <c r="I81" s="37"/>
    </row>
    <row r="82" spans="1:9" s="2" customFormat="1" ht="40.5" customHeight="1" x14ac:dyDescent="0.25">
      <c r="A82" s="7" t="s">
        <v>524</v>
      </c>
      <c r="B82" s="7">
        <v>44077947991</v>
      </c>
      <c r="C82" s="5" t="s">
        <v>34</v>
      </c>
      <c r="D82" s="10" t="s">
        <v>48</v>
      </c>
      <c r="E82" s="32">
        <v>1161</v>
      </c>
      <c r="G82" s="19"/>
      <c r="I82" s="37"/>
    </row>
    <row r="83" spans="1:9" s="2" customFormat="1" ht="40.5" customHeight="1" x14ac:dyDescent="0.25">
      <c r="A83" s="21" t="s">
        <v>525</v>
      </c>
      <c r="B83" s="7" t="str" cm="1">
        <f t="array" ref="B83">IFERROR(INDEX(#REF!,SMALL(IF(#REF!=rngInvoice,ROW(#REF!)-ROW(#REF!)), ROW(74:74)), MATCH($B$6,#REF!, 0)),"")</f>
        <v/>
      </c>
      <c r="C83" s="5" t="str" cm="1">
        <f t="array" ref="C83">IFERROR(INDEX(#REF!,SMALL(IF(#REF!=rngInvoice,ROW(#REF!)-ROW(#REF!)), ROW(74:74)), MATCH($C$6,#REF!, 0)),"")</f>
        <v/>
      </c>
      <c r="D83" s="10"/>
      <c r="E83" s="26">
        <f>SUBTOTAL(109,E82)</f>
        <v>1161</v>
      </c>
      <c r="G83" s="19"/>
      <c r="I83" s="37"/>
    </row>
    <row r="84" spans="1:9" s="2" customFormat="1" ht="40.5" customHeight="1" x14ac:dyDescent="0.25">
      <c r="A84" s="32" t="s">
        <v>526</v>
      </c>
      <c r="B84" s="7">
        <v>97895722777</v>
      </c>
      <c r="C84" s="5" t="s">
        <v>1</v>
      </c>
      <c r="D84" s="10" t="s">
        <v>474</v>
      </c>
      <c r="E84" s="32">
        <v>1280</v>
      </c>
      <c r="G84" s="19"/>
      <c r="I84" s="37"/>
    </row>
    <row r="85" spans="1:9" s="2" customFormat="1" ht="40.5" customHeight="1" x14ac:dyDescent="0.25">
      <c r="A85" s="21" t="s">
        <v>527</v>
      </c>
      <c r="B85" s="7" t="str" cm="1">
        <f t="array" ref="B85">IFERROR(INDEX(#REF!,SMALL(IF(#REF!=rngInvoice,ROW(#REF!)-ROW(#REF!)), ROW(74:74)), MATCH($B$6,#REF!, 0)),"")</f>
        <v/>
      </c>
      <c r="C85" s="5" t="str" cm="1">
        <f t="array" ref="C85">IFERROR(INDEX(#REF!,SMALL(IF(#REF!=rngInvoice,ROW(#REF!)-ROW(#REF!)), ROW(74:74)), MATCH($C$6,#REF!, 0)),"")</f>
        <v/>
      </c>
      <c r="D85" s="10"/>
      <c r="E85" s="26">
        <f>SUBTOTAL(109,E84)</f>
        <v>1280</v>
      </c>
      <c r="G85" s="19"/>
      <c r="I85" s="37"/>
    </row>
    <row r="86" spans="1:9" s="2" customFormat="1" ht="40.5" customHeight="1" x14ac:dyDescent="0.25">
      <c r="A86" s="7" t="s">
        <v>528</v>
      </c>
      <c r="B86" s="7">
        <v>41813537863</v>
      </c>
      <c r="C86" s="5" t="s">
        <v>147</v>
      </c>
      <c r="D86" s="10" t="s">
        <v>530</v>
      </c>
      <c r="E86" s="32">
        <v>80.64</v>
      </c>
      <c r="G86" s="19"/>
      <c r="I86" s="37"/>
    </row>
    <row r="87" spans="1:9" s="2" customFormat="1" ht="40.5" customHeight="1" x14ac:dyDescent="0.25">
      <c r="A87" s="21" t="s">
        <v>529</v>
      </c>
      <c r="B87" s="7" t="str" cm="1">
        <f t="array" ref="B87">IFERROR(INDEX(#REF!,SMALL(IF(#REF!=rngInvoice,ROW(#REF!)-ROW(#REF!)), ROW(74:74)), MATCH($B$6,#REF!, 0)),"")</f>
        <v/>
      </c>
      <c r="C87" s="5" t="str" cm="1">
        <f t="array" ref="C87">IFERROR(INDEX(#REF!,SMALL(IF(#REF!=rngInvoice,ROW(#REF!)-ROW(#REF!)), ROW(74:74)), MATCH($C$6,#REF!, 0)),"")</f>
        <v/>
      </c>
      <c r="D87" s="10"/>
      <c r="E87" s="26">
        <f>SUBTOTAL(109,E86)</f>
        <v>80.64</v>
      </c>
      <c r="G87" s="19"/>
      <c r="I87" s="37"/>
    </row>
    <row r="88" spans="1:9" s="2" customFormat="1" ht="40.5" customHeight="1" x14ac:dyDescent="0.25">
      <c r="A88" s="7" t="s">
        <v>533</v>
      </c>
      <c r="B88" s="7">
        <v>18180861064</v>
      </c>
      <c r="C88" s="5" t="s">
        <v>256</v>
      </c>
      <c r="D88" s="10" t="s">
        <v>49</v>
      </c>
      <c r="E88" s="32">
        <v>17.48</v>
      </c>
      <c r="G88" s="19"/>
      <c r="I88" s="37"/>
    </row>
    <row r="89" spans="1:9" s="2" customFormat="1" ht="40.5" customHeight="1" x14ac:dyDescent="0.25">
      <c r="A89" s="7" t="s">
        <v>533</v>
      </c>
      <c r="B89" s="7">
        <v>18180861064</v>
      </c>
      <c r="C89" s="5" t="s">
        <v>256</v>
      </c>
      <c r="D89" s="10" t="s">
        <v>35</v>
      </c>
      <c r="E89" s="32">
        <v>12.49</v>
      </c>
      <c r="G89" s="19"/>
      <c r="I89" s="37"/>
    </row>
    <row r="90" spans="1:9" s="2" customFormat="1" ht="40.5" customHeight="1" x14ac:dyDescent="0.25">
      <c r="A90" s="21" t="s">
        <v>534</v>
      </c>
      <c r="B90" s="7" t="str" cm="1">
        <f t="array" ref="B90">IFERROR(INDEX(#REF!,SMALL(IF(#REF!=rngInvoice,ROW(#REF!)-ROW(#REF!)), ROW(63:63)), MATCH($B$6,#REF!, 0)),"")</f>
        <v/>
      </c>
      <c r="C90" s="5" t="str" cm="1">
        <f t="array" ref="C90">IFERROR(INDEX(#REF!,SMALL(IF(#REF!=rngInvoice,ROW(#REF!)-ROW(#REF!)), ROW(63:63)), MATCH($C$6,#REF!, 0)),"")</f>
        <v/>
      </c>
      <c r="D90" s="10"/>
      <c r="E90" s="26">
        <f>SUBTOTAL(109,E88:E89)</f>
        <v>29.97</v>
      </c>
      <c r="G90" s="19"/>
      <c r="I90" s="37"/>
    </row>
    <row r="91" spans="1:9" s="2" customFormat="1" ht="40.5" customHeight="1" x14ac:dyDescent="0.25">
      <c r="A91" s="7" t="s">
        <v>535</v>
      </c>
      <c r="B91" s="7">
        <v>40095595710</v>
      </c>
      <c r="C91" s="5" t="s">
        <v>537</v>
      </c>
      <c r="D91" s="10" t="s">
        <v>141</v>
      </c>
      <c r="E91" s="32">
        <v>801</v>
      </c>
      <c r="G91" s="19"/>
      <c r="I91" s="37"/>
    </row>
    <row r="92" spans="1:9" s="2" customFormat="1" ht="40.5" customHeight="1" x14ac:dyDescent="0.25">
      <c r="A92" s="21" t="s">
        <v>536</v>
      </c>
      <c r="B92" s="7" t="str" cm="1">
        <f t="array" ref="B92">IFERROR(INDEX(#REF!,SMALL(IF(#REF!=rngInvoice,ROW(#REF!)-ROW(#REF!)), ROW(85:85)), MATCH($B$6,#REF!, 0)),"")</f>
        <v/>
      </c>
      <c r="C92" s="5" t="str" cm="1">
        <f t="array" ref="C92">IFERROR(INDEX(#REF!,SMALL(IF(#REF!=rngInvoice,ROW(#REF!)-ROW(#REF!)), ROW(85:85)), MATCH($C$6,#REF!, 0)),"")</f>
        <v/>
      </c>
      <c r="D92" s="10"/>
      <c r="E92" s="26">
        <f>SUBTOTAL(109,E91)</f>
        <v>801</v>
      </c>
      <c r="G92" s="19"/>
      <c r="I92" s="37"/>
    </row>
    <row r="93" spans="1:9" ht="33.950000000000003" customHeight="1" x14ac:dyDescent="0.25">
      <c r="A93" s="13" t="s">
        <v>3</v>
      </c>
      <c r="B93" s="13"/>
      <c r="C93" s="14"/>
      <c r="D93" s="14"/>
      <c r="E93" s="27">
        <f>SUM(E24+E26+E28+E30+E32+E36+E38+E40+E43+E45+E59+E57+E61+E64+E66+E68+E55+E53+E47+E70+E72+E75+E77+E79+E81+E83+E85+E87+E90+E92)</f>
        <v>53261.390000000007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4 A14:A66 C31 C32:D32 C33:C35 C36:D36 C37 C38:D40 C41:C42 C43:D43 C44 D48:D53 C54:D57 C59:D59 C60 C61:D61 C62:C63 C64:D66 A67:D83 B84:D84 A85:D93">
    <cfRule type="expression" dxfId="66" priority="22">
      <formula>MOD(ROW(),2)=0</formula>
    </cfRule>
  </conditionalFormatting>
  <conditionalFormatting sqref="A8:D10 A11:C11">
    <cfRule type="expression" dxfId="65" priority="23">
      <formula>MOD(ROW(),2)=0</formula>
    </cfRule>
  </conditionalFormatting>
  <conditionalFormatting sqref="C25">
    <cfRule type="expression" dxfId="64" priority="20">
      <formula>MOD(ROW(),2)=0</formula>
    </cfRule>
  </conditionalFormatting>
  <conditionalFormatting sqref="C48:C53">
    <cfRule type="expression" dxfId="63" priority="4">
      <formula>MOD(ROW(),2)=0</formula>
    </cfRule>
  </conditionalFormatting>
  <conditionalFormatting sqref="C58">
    <cfRule type="expression" dxfId="62" priority="8">
      <formula>MOD(ROW(),2)=0</formula>
    </cfRule>
  </conditionalFormatting>
  <conditionalFormatting sqref="C26:D30">
    <cfRule type="expression" dxfId="61" priority="19">
      <formula>MOD(ROW(),2)=0</formula>
    </cfRule>
  </conditionalFormatting>
  <conditionalFormatting sqref="C45:D47">
    <cfRule type="expression" dxfId="60" priority="5">
      <formula>MOD(ROW(),2)=0</formula>
    </cfRule>
  </conditionalFormatting>
  <conditionalFormatting sqref="D11">
    <cfRule type="expression" dxfId="59" priority="21">
      <formula>MOD(ROW(),2)=0</formula>
    </cfRule>
  </conditionalFormatting>
  <conditionalFormatting sqref="D25">
    <cfRule type="expression" dxfId="58" priority="10">
      <formula>MOD(ROW(),2)=0</formula>
    </cfRule>
  </conditionalFormatting>
  <conditionalFormatting sqref="D31">
    <cfRule type="expression" dxfId="57" priority="18">
      <formula>MOD(ROW(),2)=0</formula>
    </cfRule>
  </conditionalFormatting>
  <conditionalFormatting sqref="D33:D35">
    <cfRule type="expression" dxfId="56" priority="17">
      <formula>MOD(ROW(),2)=0</formula>
    </cfRule>
  </conditionalFormatting>
  <conditionalFormatting sqref="D37">
    <cfRule type="expression" dxfId="55" priority="9">
      <formula>MOD(ROW(),2)=0</formula>
    </cfRule>
  </conditionalFormatting>
  <conditionalFormatting sqref="D41:D42">
    <cfRule type="expression" dxfId="54" priority="16">
      <formula>MOD(ROW(),2)=0</formula>
    </cfRule>
  </conditionalFormatting>
  <conditionalFormatting sqref="D44">
    <cfRule type="expression" dxfId="53" priority="15">
      <formula>MOD(ROW(),2)=0</formula>
    </cfRule>
  </conditionalFormatting>
  <conditionalFormatting sqref="D58">
    <cfRule type="expression" dxfId="52" priority="7">
      <formula>MOD(ROW(),2)=0</formula>
    </cfRule>
  </conditionalFormatting>
  <conditionalFormatting sqref="D60">
    <cfRule type="expression" dxfId="51" priority="14">
      <formula>MOD(ROW(),2)=0</formula>
    </cfRule>
  </conditionalFormatting>
  <conditionalFormatting sqref="D62:D63">
    <cfRule type="expression" dxfId="50" priority="11">
      <formula>MOD(ROW(),2)=0</formula>
    </cfRule>
  </conditionalFormatting>
  <conditionalFormatting sqref="E7:E93 A84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C9C49-25EA-4B55-BAA7-40EC94BC4BB9}">
  <sheetPr>
    <tabColor theme="4" tint="-0.499984740745262"/>
    <pageSetUpPr autoPageBreaks="0" fitToPage="1"/>
  </sheetPr>
  <dimension ref="A1:I98"/>
  <sheetViews>
    <sheetView showGridLines="0" topLeftCell="A91" zoomScaleNormal="100" workbookViewId="0">
      <selection activeCell="E97" sqref="E9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13</v>
      </c>
      <c r="B2" s="55"/>
      <c r="C2" s="15" t="s">
        <v>15</v>
      </c>
      <c r="D2" s="56" t="s">
        <v>16</v>
      </c>
      <c r="E2" s="56"/>
      <c r="F2" s="4"/>
    </row>
    <row r="3" spans="1:7" ht="47.25" customHeight="1" x14ac:dyDescent="0.25">
      <c r="A3" s="57" t="s">
        <v>14</v>
      </c>
      <c r="B3" s="57"/>
      <c r="C3" s="16"/>
      <c r="D3" s="58" t="s">
        <v>17</v>
      </c>
      <c r="E3" s="58"/>
      <c r="F3" s="4"/>
      <c r="G3" s="29"/>
    </row>
    <row r="4" spans="1:7" ht="44.1" customHeight="1" x14ac:dyDescent="0.25">
      <c r="A4" s="11" t="s">
        <v>538</v>
      </c>
      <c r="B4" s="9"/>
      <c r="C4" s="9"/>
      <c r="D4" s="9"/>
      <c r="E4" s="23"/>
    </row>
    <row r="5" spans="1:7" ht="44.1" customHeight="1" x14ac:dyDescent="0.25">
      <c r="A5" s="59" t="s">
        <v>10</v>
      </c>
      <c r="B5" s="59"/>
      <c r="C5" s="59"/>
      <c r="D5" s="59"/>
      <c r="E5" s="59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51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539</v>
      </c>
      <c r="E8" s="41">
        <v>54015.44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559.15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1168.26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540</v>
      </c>
      <c r="E12" s="41">
        <v>2548.09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709.4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9028.9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486</v>
      </c>
      <c r="E15" s="41">
        <v>0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141</v>
      </c>
      <c r="E16" s="41">
        <v>1693.2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ROW(11:11)), MATCH($B$6,#REF!, 0)),"")</f>
        <v/>
      </c>
      <c r="C17" s="5" t="str" cm="1">
        <f t="array" ref="C17">IFERROR(INDEX(#REF!,SMALL(IF(#REF!=rngInvoice,ROW(#REF!)-ROW(#REF!)), ROW(11:11)), MATCH($C$6,#REF!, 0)),"")</f>
        <v/>
      </c>
      <c r="D17" s="10" t="s">
        <v>44</v>
      </c>
      <c r="E17" s="41"/>
      <c r="G17" s="19"/>
    </row>
    <row r="18" spans="1:9" s="2" customFormat="1" ht="56.25" customHeight="1" x14ac:dyDescent="0.25">
      <c r="A18" s="7" t="s">
        <v>2</v>
      </c>
      <c r="B18" s="17" t="str" cm="1">
        <f t="array" ref="B18">IFERROR(INDEX(#REF!,SMALL(IF(#REF!=rngInvoice,ROW(#REF!)-ROW(#REF!)), ROW(11:11)), MATCH($B$6,#REF!, 0)),"")</f>
        <v/>
      </c>
      <c r="C18" s="5" t="str" cm="1">
        <f t="array" ref="C18">IFERROR(INDEX(#REF!,SMALL(IF(#REF!=rngInvoice,ROW(#REF!)-ROW(#REF!)), ROW(11:11)), MATCH($C$6,#REF!, 0)),"")</f>
        <v/>
      </c>
      <c r="D18" s="10" t="s">
        <v>107</v>
      </c>
      <c r="E18" s="41"/>
      <c r="G18" s="19"/>
    </row>
    <row r="19" spans="1:9" s="2" customFormat="1" ht="40.5" customHeight="1" x14ac:dyDescent="0.25">
      <c r="A19" s="20" t="s">
        <v>3</v>
      </c>
      <c r="B19" s="17"/>
      <c r="C19" s="5"/>
      <c r="D19" s="20"/>
      <c r="E19" s="42">
        <f>SUM(E8:E18)</f>
        <v>69722.44</v>
      </c>
      <c r="G19" s="19"/>
    </row>
    <row r="20" spans="1:9" s="2" customFormat="1" ht="40.5" customHeight="1" x14ac:dyDescent="0.25">
      <c r="A20" s="22" t="s">
        <v>20</v>
      </c>
      <c r="B20" s="17"/>
      <c r="C20" s="5"/>
      <c r="D20" s="10"/>
      <c r="E20" s="41"/>
      <c r="G20" s="19"/>
    </row>
    <row r="21" spans="1:9" s="2" customFormat="1" ht="40.5" customHeight="1" x14ac:dyDescent="0.25">
      <c r="A21" s="7" t="s">
        <v>22</v>
      </c>
      <c r="B21" s="12">
        <v>85821130368</v>
      </c>
      <c r="C21" s="5" t="s">
        <v>1</v>
      </c>
      <c r="D21" s="5" t="s">
        <v>11</v>
      </c>
      <c r="E21" s="41">
        <v>30.76</v>
      </c>
      <c r="G21" s="19"/>
    </row>
    <row r="22" spans="1:9" s="2" customFormat="1" ht="40.5" customHeight="1" x14ac:dyDescent="0.25">
      <c r="A22" s="21" t="s">
        <v>23</v>
      </c>
      <c r="B22" s="12"/>
      <c r="C22" s="5"/>
      <c r="D22" s="5"/>
      <c r="E22" s="42">
        <f>SUBTOTAL(109,E21:E21)</f>
        <v>30.76</v>
      </c>
      <c r="G22" s="19"/>
    </row>
    <row r="23" spans="1:9" s="2" customFormat="1" ht="40.5" customHeight="1" x14ac:dyDescent="0.25">
      <c r="A23" s="7" t="s">
        <v>33</v>
      </c>
      <c r="B23" s="30">
        <v>87311810356</v>
      </c>
      <c r="C23" s="5" t="s">
        <v>34</v>
      </c>
      <c r="D23" s="10" t="s">
        <v>35</v>
      </c>
      <c r="E23" s="41">
        <v>22.78</v>
      </c>
      <c r="G23" s="19"/>
      <c r="I23" s="37"/>
    </row>
    <row r="24" spans="1:9" s="2" customFormat="1" ht="40.5" customHeight="1" x14ac:dyDescent="0.25">
      <c r="A24" s="21" t="s">
        <v>36</v>
      </c>
      <c r="B24" s="30" t="str" cm="1">
        <f t="array" ref="B24">IFERROR(INDEX(#REF!,SMALL(IF(#REF!=rngInvoice,ROW(#REF!)-ROW(#REF!)), ROW(#REF!)), MATCH($B$6,#REF!, 0)),"")</f>
        <v/>
      </c>
      <c r="C24" s="5" t="str" cm="1">
        <f t="array" ref="C24">IFERROR(INDEX(#REF!,SMALL(IF(#REF!=rngInvoice,ROW(#REF!)-ROW(#REF!)), ROW(#REF!)), MATCH($C$6,#REF!, 0)),"")</f>
        <v/>
      </c>
      <c r="D24" s="10"/>
      <c r="E24" s="42">
        <f>SUBTOTAL(109,E23:E23)</f>
        <v>22.78</v>
      </c>
      <c r="G24" s="19"/>
      <c r="I24" s="37"/>
    </row>
    <row r="25" spans="1:9" s="2" customFormat="1" ht="40.5" customHeight="1" x14ac:dyDescent="0.25">
      <c r="A25" s="7" t="s">
        <v>37</v>
      </c>
      <c r="B25" s="12">
        <v>81793146560</v>
      </c>
      <c r="C25" s="5" t="s">
        <v>1</v>
      </c>
      <c r="D25" s="10" t="s">
        <v>35</v>
      </c>
      <c r="E25" s="41">
        <v>75.510000000000005</v>
      </c>
      <c r="G25" s="19"/>
    </row>
    <row r="26" spans="1:9" s="2" customFormat="1" ht="40.5" customHeight="1" x14ac:dyDescent="0.25">
      <c r="A26" s="21" t="s">
        <v>38</v>
      </c>
      <c r="B26" s="12" t="s">
        <v>39</v>
      </c>
      <c r="C26" s="5" t="s">
        <v>39</v>
      </c>
      <c r="D26" s="5"/>
      <c r="E26" s="42">
        <f>SUM(E25)</f>
        <v>75.510000000000005</v>
      </c>
      <c r="G26" s="19"/>
    </row>
    <row r="27" spans="1:9" s="2" customFormat="1" ht="40.5" customHeight="1" x14ac:dyDescent="0.25">
      <c r="A27" s="43" t="s">
        <v>58</v>
      </c>
      <c r="B27" s="12">
        <v>39587976401</v>
      </c>
      <c r="C27" s="5" t="s">
        <v>59</v>
      </c>
      <c r="D27" s="5" t="s">
        <v>44</v>
      </c>
      <c r="E27" s="41">
        <v>82.38</v>
      </c>
      <c r="G27" s="19"/>
    </row>
    <row r="28" spans="1:9" s="2" customFormat="1" ht="40.5" customHeight="1" x14ac:dyDescent="0.25">
      <c r="A28" s="43" t="s">
        <v>58</v>
      </c>
      <c r="B28" s="12">
        <v>39587976401</v>
      </c>
      <c r="C28" s="5" t="s">
        <v>59</v>
      </c>
      <c r="D28" s="5" t="s">
        <v>35</v>
      </c>
      <c r="E28" s="41">
        <v>8.3000000000000007</v>
      </c>
      <c r="G28" s="19"/>
    </row>
    <row r="29" spans="1:9" s="2" customFormat="1" ht="40.5" customHeight="1" x14ac:dyDescent="0.25">
      <c r="A29" s="21" t="s">
        <v>60</v>
      </c>
      <c r="B29" s="12" t="s">
        <v>39</v>
      </c>
      <c r="C29" s="5" t="s">
        <v>39</v>
      </c>
      <c r="D29" s="5"/>
      <c r="E29" s="42">
        <f>SUM(E27:E28)</f>
        <v>90.679999999999993</v>
      </c>
      <c r="G29" s="19"/>
    </row>
    <row r="30" spans="1:9" s="2" customFormat="1" ht="40.5" customHeight="1" x14ac:dyDescent="0.25">
      <c r="A30" s="7" t="s">
        <v>555</v>
      </c>
      <c r="B30" s="38">
        <v>76454212077</v>
      </c>
      <c r="C30" s="5" t="s">
        <v>258</v>
      </c>
      <c r="D30" s="10" t="s">
        <v>451</v>
      </c>
      <c r="E30" s="41">
        <v>1280.06</v>
      </c>
      <c r="G30" s="19"/>
    </row>
    <row r="31" spans="1:9" s="2" customFormat="1" ht="40.5" customHeight="1" x14ac:dyDescent="0.25">
      <c r="A31" s="21" t="s">
        <v>556</v>
      </c>
      <c r="B31" s="12" t="s">
        <v>39</v>
      </c>
      <c r="C31" s="5" t="s">
        <v>39</v>
      </c>
      <c r="D31" s="5"/>
      <c r="E31" s="42">
        <f>SUM(E30)</f>
        <v>1280.06</v>
      </c>
      <c r="G31" s="19"/>
    </row>
    <row r="32" spans="1:9" s="2" customFormat="1" ht="40.5" customHeight="1" x14ac:dyDescent="0.25">
      <c r="A32" s="7" t="s">
        <v>46</v>
      </c>
      <c r="B32" s="12">
        <v>52420361911</v>
      </c>
      <c r="C32" s="5" t="s">
        <v>1</v>
      </c>
      <c r="D32" s="10" t="s">
        <v>107</v>
      </c>
      <c r="E32" s="41">
        <v>153.54</v>
      </c>
      <c r="G32" s="19"/>
    </row>
    <row r="33" spans="1:7" s="2" customFormat="1" ht="40.5" customHeight="1" x14ac:dyDescent="0.25">
      <c r="A33" s="21" t="s">
        <v>47</v>
      </c>
      <c r="B33" s="12" t="s">
        <v>39</v>
      </c>
      <c r="C33" s="5" t="s">
        <v>39</v>
      </c>
      <c r="D33" s="5"/>
      <c r="E33" s="42">
        <f>SUM(E32:E32)</f>
        <v>153.54</v>
      </c>
      <c r="G33" s="19"/>
    </row>
    <row r="34" spans="1:7" s="2" customFormat="1" ht="40.5" customHeight="1" x14ac:dyDescent="0.25">
      <c r="A34" s="43" t="s">
        <v>557</v>
      </c>
      <c r="B34" s="12">
        <v>75508100288</v>
      </c>
      <c r="C34" s="5" t="s">
        <v>1</v>
      </c>
      <c r="D34" s="10" t="s">
        <v>456</v>
      </c>
      <c r="E34" s="41">
        <v>300</v>
      </c>
      <c r="G34" s="19"/>
    </row>
    <row r="35" spans="1:7" s="2" customFormat="1" ht="40.5" customHeight="1" x14ac:dyDescent="0.25">
      <c r="A35" s="31" t="s">
        <v>558</v>
      </c>
      <c r="B35" s="12" t="str" cm="1">
        <f t="array" ref="B35">IFERROR(INDEX(#REF!,SMALL(IF(#REF!=rngInvoice,ROW(#REF!)-ROW(#REF!)), ROW(13:13)), MATCH($B$6,#REF!, 0)),"")</f>
        <v/>
      </c>
      <c r="C35" s="5" t="str" cm="1">
        <f t="array" ref="C35">IFERROR(INDEX(#REF!,SMALL(IF(#REF!=rngInvoice,ROW(#REF!)-ROW(#REF!)), ROW(13:13)), MATCH($C$6,#REF!, 0)),"")</f>
        <v/>
      </c>
      <c r="D35" s="5"/>
      <c r="E35" s="42">
        <f>SUM(E34)</f>
        <v>300</v>
      </c>
      <c r="G35" s="19"/>
    </row>
    <row r="36" spans="1:7" s="2" customFormat="1" ht="40.5" customHeight="1" x14ac:dyDescent="0.25">
      <c r="A36" s="43" t="s">
        <v>123</v>
      </c>
      <c r="B36" s="12">
        <v>57189591567</v>
      </c>
      <c r="C36" s="5" t="s">
        <v>1</v>
      </c>
      <c r="D36" s="10" t="s">
        <v>44</v>
      </c>
      <c r="E36" s="41">
        <v>512.5</v>
      </c>
      <c r="G36" s="19"/>
    </row>
    <row r="37" spans="1:7" s="2" customFormat="1" ht="40.5" customHeight="1" x14ac:dyDescent="0.25">
      <c r="A37" s="43" t="s">
        <v>123</v>
      </c>
      <c r="B37" s="12">
        <v>57189591567</v>
      </c>
      <c r="C37" s="5" t="s">
        <v>1</v>
      </c>
      <c r="D37" s="10" t="s">
        <v>451</v>
      </c>
      <c r="E37" s="41">
        <v>5948.75</v>
      </c>
      <c r="G37" s="19"/>
    </row>
    <row r="38" spans="1:7" s="2" customFormat="1" ht="40.5" customHeight="1" x14ac:dyDescent="0.25">
      <c r="A38" s="21" t="s">
        <v>124</v>
      </c>
      <c r="B38" s="12" t="str" cm="1">
        <f t="array" ref="B38">IFERROR(INDEX(#REF!,SMALL(IF(#REF!=rngInvoice,ROW(#REF!)-ROW(#REF!)), ROW(13:13)), MATCH($B$6,#REF!, 0)),"")</f>
        <v/>
      </c>
      <c r="C38" s="5" t="str" cm="1">
        <f t="array" ref="C38">IFERROR(INDEX(#REF!,SMALL(IF(#REF!=rngInvoice,ROW(#REF!)-ROW(#REF!)), ROW(13:13)), MATCH($C$6,#REF!, 0)),"")</f>
        <v/>
      </c>
      <c r="D38" s="5"/>
      <c r="E38" s="42">
        <f>SUM(E36:E37)</f>
        <v>6461.25</v>
      </c>
      <c r="G38" s="19"/>
    </row>
    <row r="39" spans="1:7" s="2" customFormat="1" ht="40.5" customHeight="1" x14ac:dyDescent="0.25">
      <c r="A39" s="7" t="s">
        <v>136</v>
      </c>
      <c r="B39" s="12">
        <v>574337409</v>
      </c>
      <c r="C39" s="5" t="s">
        <v>279</v>
      </c>
      <c r="D39" s="10" t="s">
        <v>456</v>
      </c>
      <c r="E39" s="41">
        <v>1750.44</v>
      </c>
      <c r="G39" s="19"/>
    </row>
    <row r="40" spans="1:7" s="2" customFormat="1" ht="40.5" customHeight="1" x14ac:dyDescent="0.25">
      <c r="A40" s="21" t="s">
        <v>137</v>
      </c>
      <c r="B40" s="12" t="str" cm="1">
        <f t="array" ref="B40">IFERROR(INDEX(#REF!,SMALL(IF(#REF!=rngInvoice,ROW(#REF!)-ROW(#REF!)), ROW(13:13)), MATCH($B$6,#REF!, 0)),"")</f>
        <v/>
      </c>
      <c r="C40" s="5" t="str" cm="1">
        <f t="array" ref="C40">IFERROR(INDEX(#REF!,SMALL(IF(#REF!=rngInvoice,ROW(#REF!)-ROW(#REF!)), ROW(13:13)), MATCH($C$6,#REF!, 0)),"")</f>
        <v/>
      </c>
      <c r="D40" s="5"/>
      <c r="E40" s="42">
        <f>SUM(E39:E39)</f>
        <v>1750.44</v>
      </c>
      <c r="G40" s="19"/>
    </row>
    <row r="41" spans="1:7" s="2" customFormat="1" ht="40.5" customHeight="1" x14ac:dyDescent="0.25">
      <c r="A41" s="43" t="s">
        <v>480</v>
      </c>
      <c r="B41" s="12">
        <v>13029915360</v>
      </c>
      <c r="C41" s="5" t="s">
        <v>482</v>
      </c>
      <c r="D41" s="10" t="s">
        <v>79</v>
      </c>
      <c r="E41" s="41">
        <v>2185</v>
      </c>
      <c r="G41" s="19"/>
    </row>
    <row r="42" spans="1:7" s="2" customFormat="1" ht="40.5" customHeight="1" x14ac:dyDescent="0.25">
      <c r="A42" s="31" t="s">
        <v>566</v>
      </c>
      <c r="B42" s="12" t="str" cm="1">
        <f t="array" ref="B42">IFERROR(INDEX(#REF!,SMALL(IF(#REF!=rngInvoice,ROW(#REF!)-ROW(#REF!)), ROW(#REF!)), MATCH($B$6,#REF!, 0)),"")</f>
        <v/>
      </c>
      <c r="C42" s="5" t="str" cm="1">
        <f t="array" ref="C42">IFERROR(INDEX(#REF!,SMALL(IF(#REF!=rngInvoice,ROW(#REF!)-ROW(#REF!)), ROW(#REF!)), MATCH($C$6,#REF!, 0)),"")</f>
        <v/>
      </c>
      <c r="D42" s="5"/>
      <c r="E42" s="42">
        <f>SUM(E41)</f>
        <v>2185</v>
      </c>
      <c r="G42" s="19"/>
    </row>
    <row r="43" spans="1:7" s="2" customFormat="1" ht="40.5" customHeight="1" x14ac:dyDescent="0.25">
      <c r="A43" s="7" t="s">
        <v>553</v>
      </c>
      <c r="B43" s="12">
        <v>73612039529</v>
      </c>
      <c r="C43" s="5" t="s">
        <v>1</v>
      </c>
      <c r="D43" s="5" t="s">
        <v>477</v>
      </c>
      <c r="E43" s="41">
        <v>749.7</v>
      </c>
      <c r="G43" s="19"/>
    </row>
    <row r="44" spans="1:7" s="2" customFormat="1" ht="40.5" customHeight="1" x14ac:dyDescent="0.25">
      <c r="A44" s="21" t="s">
        <v>554</v>
      </c>
      <c r="B44" s="12" t="s">
        <v>39</v>
      </c>
      <c r="C44" s="5" t="s">
        <v>39</v>
      </c>
      <c r="D44" s="5"/>
      <c r="E44" s="42">
        <f>SUBTOTAL(109,E43)</f>
        <v>749.7</v>
      </c>
      <c r="G44" s="19"/>
    </row>
    <row r="45" spans="1:7" s="2" customFormat="1" ht="40.5" customHeight="1" x14ac:dyDescent="0.25">
      <c r="A45" s="7" t="s">
        <v>552</v>
      </c>
      <c r="B45" s="12">
        <v>79147056526</v>
      </c>
      <c r="C45" s="5" t="s">
        <v>1</v>
      </c>
      <c r="D45" s="5" t="s">
        <v>44</v>
      </c>
      <c r="E45" s="41">
        <v>173.75</v>
      </c>
      <c r="G45" s="19"/>
    </row>
    <row r="46" spans="1:7" s="2" customFormat="1" ht="40.5" customHeight="1" x14ac:dyDescent="0.25">
      <c r="A46" s="7" t="s">
        <v>552</v>
      </c>
      <c r="B46" s="12">
        <v>79147056526</v>
      </c>
      <c r="C46" s="5" t="s">
        <v>1</v>
      </c>
      <c r="D46" s="10" t="s">
        <v>35</v>
      </c>
      <c r="E46" s="41">
        <v>18.75</v>
      </c>
      <c r="G46" s="19"/>
    </row>
    <row r="47" spans="1:7" s="2" customFormat="1" ht="40.5" customHeight="1" x14ac:dyDescent="0.25">
      <c r="A47" s="7" t="s">
        <v>552</v>
      </c>
      <c r="B47" s="12">
        <v>79147056526</v>
      </c>
      <c r="C47" s="5" t="s">
        <v>1</v>
      </c>
      <c r="D47" s="10" t="s">
        <v>49</v>
      </c>
      <c r="E47" s="41">
        <v>68.75</v>
      </c>
      <c r="G47" s="19"/>
    </row>
    <row r="48" spans="1:7" s="2" customFormat="1" ht="40.5" customHeight="1" x14ac:dyDescent="0.25">
      <c r="A48" s="21" t="s">
        <v>567</v>
      </c>
      <c r="B48" s="12" t="str" cm="1">
        <f t="array" ref="B48">IFERROR(INDEX(#REF!,SMALL(IF(#REF!=rngInvoice,ROW(#REF!)-ROW(#REF!)), ROW(20:20)), MATCH($B$6,#REF!, 0)),"")</f>
        <v/>
      </c>
      <c r="C48" s="5" t="str" cm="1">
        <f t="array" ref="C48">IFERROR(INDEX(#REF!,SMALL(IF(#REF!=rngInvoice,ROW(#REF!)-ROW(#REF!)), ROW(20:20)), MATCH($C$6,#REF!, 0)),"")</f>
        <v/>
      </c>
      <c r="D48" s="5"/>
      <c r="E48" s="42">
        <f>SUBTOTAL(109,E45:E47)</f>
        <v>261.25</v>
      </c>
      <c r="G48" s="19"/>
    </row>
    <row r="49" spans="1:9" s="2" customFormat="1" ht="40.5" customHeight="1" x14ac:dyDescent="0.25">
      <c r="A49" s="43" t="s">
        <v>563</v>
      </c>
      <c r="B49" s="12">
        <v>18169835079</v>
      </c>
      <c r="C49" s="5" t="s">
        <v>565</v>
      </c>
      <c r="D49" s="10" t="s">
        <v>456</v>
      </c>
      <c r="E49" s="41">
        <v>409</v>
      </c>
      <c r="G49" s="19"/>
    </row>
    <row r="50" spans="1:9" s="2" customFormat="1" ht="40.5" customHeight="1" x14ac:dyDescent="0.25">
      <c r="A50" s="21" t="s">
        <v>564</v>
      </c>
      <c r="B50" s="12" t="str" cm="1">
        <f t="array" ref="B50">IFERROR(INDEX(#REF!,SMALL(IF(#REF!=rngInvoice,ROW(#REF!)-ROW(#REF!)), ROW(36:36)), MATCH($B$6,#REF!, 0)),"")</f>
        <v/>
      </c>
      <c r="C50" s="5" t="str" cm="1">
        <f t="array" ref="C50">IFERROR(INDEX(#REF!,SMALL(IF(#REF!=rngInvoice,ROW(#REF!)-ROW(#REF!)), ROW(36:36)), MATCH($C$6,#REF!, 0)),"")</f>
        <v/>
      </c>
      <c r="D50" s="5"/>
      <c r="E50" s="42">
        <f>SUBTOTAL(109,E49)</f>
        <v>409</v>
      </c>
      <c r="G50" s="19"/>
    </row>
    <row r="51" spans="1:9" s="2" customFormat="1" ht="40.5" customHeight="1" x14ac:dyDescent="0.25">
      <c r="A51" s="7" t="s">
        <v>67</v>
      </c>
      <c r="B51" s="12">
        <v>6454606676</v>
      </c>
      <c r="C51" s="5" t="s">
        <v>1</v>
      </c>
      <c r="D51" s="10" t="s">
        <v>68</v>
      </c>
      <c r="E51" s="41">
        <v>248.85</v>
      </c>
      <c r="G51" s="19"/>
    </row>
    <row r="52" spans="1:9" s="2" customFormat="1" ht="40.5" customHeight="1" x14ac:dyDescent="0.25">
      <c r="A52" s="21" t="s">
        <v>69</v>
      </c>
      <c r="B52" s="12" t="str" cm="1">
        <f t="array" ref="B52">IFERROR(INDEX(#REF!,SMALL(IF(#REF!=rngInvoice,ROW(#REF!)-ROW(#REF!)), ROW(#REF!)), MATCH($B$6,#REF!, 0)),"")</f>
        <v/>
      </c>
      <c r="C52" s="5" t="str" cm="1">
        <f t="array" ref="C52">IFERROR(INDEX(#REF!,SMALL(IF(#REF!=rngInvoice,ROW(#REF!)-ROW(#REF!)), ROW(#REF!)), MATCH($C$6,#REF!, 0)),"")</f>
        <v/>
      </c>
      <c r="D52" s="5"/>
      <c r="E52" s="42">
        <f>SUM(E51)</f>
        <v>248.85</v>
      </c>
      <c r="G52" s="19"/>
    </row>
    <row r="53" spans="1:9" s="2" customFormat="1" ht="40.5" customHeight="1" x14ac:dyDescent="0.25">
      <c r="A53" s="7" t="s">
        <v>114</v>
      </c>
      <c r="B53" s="12">
        <v>27759560625</v>
      </c>
      <c r="C53" s="5" t="s">
        <v>1</v>
      </c>
      <c r="D53" s="10" t="s">
        <v>115</v>
      </c>
      <c r="E53" s="41">
        <v>334.19</v>
      </c>
      <c r="G53" s="19"/>
    </row>
    <row r="54" spans="1:9" s="2" customFormat="1" ht="40.5" customHeight="1" x14ac:dyDescent="0.25">
      <c r="A54" s="21" t="s">
        <v>186</v>
      </c>
      <c r="B54" s="12" t="str" cm="1">
        <f t="array" ref="B54">IFERROR(INDEX(#REF!,SMALL(IF(#REF!=rngInvoice,ROW(#REF!)-ROW(#REF!)), ROW(#REF!)), MATCH($B$6,#REF!, 0)),"")</f>
        <v/>
      </c>
      <c r="C54" s="5"/>
      <c r="D54" s="5"/>
      <c r="E54" s="42">
        <f>SUM(E53)</f>
        <v>334.19</v>
      </c>
      <c r="G54" s="19"/>
    </row>
    <row r="55" spans="1:9" s="2" customFormat="1" ht="40.5" customHeight="1" x14ac:dyDescent="0.25">
      <c r="A55" s="7" t="s">
        <v>575</v>
      </c>
      <c r="B55" s="12">
        <v>45875676150</v>
      </c>
      <c r="C55" s="5" t="s">
        <v>577</v>
      </c>
      <c r="D55" s="10" t="s">
        <v>578</v>
      </c>
      <c r="E55" s="41">
        <v>670</v>
      </c>
      <c r="G55" s="19"/>
    </row>
    <row r="56" spans="1:9" s="2" customFormat="1" ht="40.5" customHeight="1" x14ac:dyDescent="0.25">
      <c r="A56" s="21" t="s">
        <v>576</v>
      </c>
      <c r="B56" s="12" t="str" cm="1">
        <f t="array" ref="B56">IFERROR(INDEX(#REF!,SMALL(IF(#REF!=rngInvoice,ROW(#REF!)-ROW(#REF!)), ROW(49:49)), MATCH($B$6,#REF!, 0)),"")</f>
        <v/>
      </c>
      <c r="C56" s="5" t="str" cm="1">
        <f t="array" ref="C56">IFERROR(INDEX(#REF!,SMALL(IF(#REF!=rngInvoice,ROW(#REF!)-ROW(#REF!)), ROW(49:49)), MATCH($C$6,#REF!, 0)),"")</f>
        <v/>
      </c>
      <c r="D56" s="5"/>
      <c r="E56" s="42">
        <f>E55</f>
        <v>670</v>
      </c>
      <c r="G56" s="19"/>
    </row>
    <row r="57" spans="1:9" s="2" customFormat="1" ht="40.5" customHeight="1" x14ac:dyDescent="0.25">
      <c r="A57" s="7" t="s">
        <v>436</v>
      </c>
      <c r="B57" s="12">
        <v>54013697016</v>
      </c>
      <c r="C57" s="5" t="s">
        <v>1</v>
      </c>
      <c r="D57" s="10" t="s">
        <v>288</v>
      </c>
      <c r="E57" s="41">
        <v>68.7</v>
      </c>
      <c r="G57" s="19"/>
    </row>
    <row r="58" spans="1:9" s="2" customFormat="1" ht="40.5" customHeight="1" x14ac:dyDescent="0.25">
      <c r="A58" s="21" t="s">
        <v>437</v>
      </c>
      <c r="B58" s="12" t="str" cm="1">
        <f t="array" ref="B58">IFERROR(INDEX(#REF!,SMALL(IF(#REF!=rngInvoice,ROW(#REF!)-ROW(#REF!)), ROW(#REF!)), MATCH($B$6,#REF!, 0)),"")</f>
        <v/>
      </c>
      <c r="C58" s="5" t="str" cm="1">
        <f t="array" ref="C58">IFERROR(INDEX(#REF!,SMALL(IF(#REF!=rngInvoice,ROW(#REF!)-ROW(#REF!)), ROW(#REF!)), MATCH($C$6,#REF!, 0)),"")</f>
        <v/>
      </c>
      <c r="D58" s="5"/>
      <c r="E58" s="42">
        <f>SUM(E57:E57)</f>
        <v>68.7</v>
      </c>
      <c r="G58" s="19"/>
    </row>
    <row r="59" spans="1:9" s="2" customFormat="1" ht="40.5" customHeight="1" x14ac:dyDescent="0.25">
      <c r="A59" s="7" t="s">
        <v>273</v>
      </c>
      <c r="B59" s="12">
        <v>84798023567</v>
      </c>
      <c r="C59" s="5" t="s">
        <v>165</v>
      </c>
      <c r="D59" s="10" t="s">
        <v>79</v>
      </c>
      <c r="E59" s="41">
        <v>725.83</v>
      </c>
      <c r="G59" s="19"/>
    </row>
    <row r="60" spans="1:9" s="2" customFormat="1" ht="40.5" customHeight="1" x14ac:dyDescent="0.25">
      <c r="A60" s="31" t="s">
        <v>274</v>
      </c>
      <c r="B60" s="12" t="str" cm="1">
        <f t="array" ref="B60">IFERROR(INDEX(#REF!,SMALL(IF(#REF!=rngInvoice,ROW(#REF!)-ROW(#REF!)), ROW(#REF!)), MATCH($B$6,#REF!, 0)),"")</f>
        <v/>
      </c>
      <c r="C60" s="5" t="str" cm="1">
        <f t="array" ref="C60">IFERROR(INDEX(#REF!,SMALL(IF(#REF!=rngInvoice,ROW(#REF!)-ROW(#REF!)), ROW(#REF!)), MATCH($C$6,#REF!, 0)),"")</f>
        <v/>
      </c>
      <c r="D60" s="5"/>
      <c r="E60" s="42">
        <f>SUM(E59:E59)</f>
        <v>725.83</v>
      </c>
      <c r="G60" s="19"/>
    </row>
    <row r="61" spans="1:9" s="2" customFormat="1" ht="40.5" customHeight="1" x14ac:dyDescent="0.25">
      <c r="A61" s="43" t="s">
        <v>570</v>
      </c>
      <c r="B61" s="12">
        <v>8262555699</v>
      </c>
      <c r="C61" s="5" t="s">
        <v>572</v>
      </c>
      <c r="D61" s="10" t="s">
        <v>474</v>
      </c>
      <c r="E61" s="41">
        <v>280</v>
      </c>
      <c r="G61" s="19"/>
    </row>
    <row r="62" spans="1:9" s="2" customFormat="1" ht="40.5" customHeight="1" x14ac:dyDescent="0.25">
      <c r="A62" s="31" t="s">
        <v>571</v>
      </c>
      <c r="B62" s="12" t="str" cm="1">
        <f t="array" ref="B62">IFERROR(INDEX(#REF!,SMALL(IF(#REF!=rngInvoice,ROW(#REF!)-ROW(#REF!)), ROW(#REF!)), MATCH($B$6,#REF!, 0)),"")</f>
        <v/>
      </c>
      <c r="C62" s="5" t="str" cm="1">
        <f t="array" ref="C62">IFERROR(INDEX(#REF!,SMALL(IF(#REF!=rngInvoice,ROW(#REF!)-ROW(#REF!)), ROW(#REF!)), MATCH($C$6,#REF!, 0)),"")</f>
        <v/>
      </c>
      <c r="D62" s="5"/>
      <c r="E62" s="42">
        <f>SUM(E61)</f>
        <v>280</v>
      </c>
      <c r="G62" s="19"/>
    </row>
    <row r="63" spans="1:9" s="2" customFormat="1" ht="40.5" customHeight="1" x14ac:dyDescent="0.25">
      <c r="A63" s="7" t="s">
        <v>31</v>
      </c>
      <c r="B63" s="7">
        <v>39122275975</v>
      </c>
      <c r="C63" s="5" t="s">
        <v>1</v>
      </c>
      <c r="D63" s="5" t="s">
        <v>11</v>
      </c>
      <c r="E63" s="41">
        <v>100.29</v>
      </c>
      <c r="G63" s="19"/>
    </row>
    <row r="64" spans="1:9" s="2" customFormat="1" ht="40.5" customHeight="1" x14ac:dyDescent="0.25">
      <c r="A64" s="21" t="s">
        <v>32</v>
      </c>
      <c r="B64" s="7" t="str" cm="1">
        <f t="array" ref="B64">IFERROR(INDEX(#REF!,SMALL(IF(#REF!=rngInvoice,ROW(#REF!)-ROW(#REF!)), ROW(#REF!)), MATCH($B$6,#REF!, 0)),"")</f>
        <v/>
      </c>
      <c r="C64" s="5" t="str" cm="1">
        <f t="array" ref="C64">IFERROR(INDEX(#REF!,SMALL(IF(#REF!=rngInvoice,ROW(#REF!)-ROW(#REF!)), ROW(#REF!)), MATCH($C$6,#REF!, 0)),"")</f>
        <v/>
      </c>
      <c r="D64" s="10"/>
      <c r="E64" s="42">
        <f>SUM(E63)</f>
        <v>100.29</v>
      </c>
      <c r="G64" s="19"/>
      <c r="I64" s="37"/>
    </row>
    <row r="65" spans="1:9" s="2" customFormat="1" ht="40.5" customHeight="1" x14ac:dyDescent="0.25">
      <c r="A65" s="21" t="s">
        <v>447</v>
      </c>
      <c r="B65" s="7">
        <v>59964152545</v>
      </c>
      <c r="C65" s="7" t="s">
        <v>1</v>
      </c>
      <c r="D65" s="10" t="s">
        <v>506</v>
      </c>
      <c r="E65" s="41">
        <v>359</v>
      </c>
      <c r="G65" s="19"/>
      <c r="I65" s="37"/>
    </row>
    <row r="66" spans="1:9" s="2" customFormat="1" ht="40.5" customHeight="1" x14ac:dyDescent="0.25">
      <c r="A66" s="21" t="s">
        <v>448</v>
      </c>
      <c r="B66" s="7" t="str" cm="1">
        <f t="array" ref="B66">IFERROR(INDEX(#REF!,SMALL(IF(#REF!=rngInvoice,ROW(#REF!)-ROW(#REF!)), ROW(#REF!)), MATCH($B$6,#REF!, 0)),"")</f>
        <v/>
      </c>
      <c r="C66" s="5" t="str" cm="1">
        <f t="array" ref="C66">IFERROR(INDEX(#REF!,SMALL(IF(#REF!=rngInvoice,ROW(#REF!)-ROW(#REF!)), ROW(#REF!)), MATCH($C$6,#REF!, 0)),"")</f>
        <v/>
      </c>
      <c r="D66" s="10"/>
      <c r="E66" s="42">
        <f>SUBTOTAL(109,E65)</f>
        <v>359</v>
      </c>
      <c r="G66" s="19"/>
      <c r="I66" s="37"/>
    </row>
    <row r="67" spans="1:9" s="2" customFormat="1" ht="40.5" customHeight="1" x14ac:dyDescent="0.25">
      <c r="A67" s="7" t="s">
        <v>568</v>
      </c>
      <c r="B67" s="7">
        <v>82118227192</v>
      </c>
      <c r="C67" s="5" t="s">
        <v>1</v>
      </c>
      <c r="D67" s="10" t="s">
        <v>44</v>
      </c>
      <c r="E67" s="41">
        <v>1530.9</v>
      </c>
      <c r="G67" s="19"/>
      <c r="I67" s="37"/>
    </row>
    <row r="68" spans="1:9" s="2" customFormat="1" ht="40.5" customHeight="1" x14ac:dyDescent="0.25">
      <c r="A68" s="7" t="s">
        <v>568</v>
      </c>
      <c r="B68" s="7">
        <v>82118227192</v>
      </c>
      <c r="C68" s="5" t="s">
        <v>1</v>
      </c>
      <c r="D68" s="10" t="s">
        <v>35</v>
      </c>
      <c r="E68" s="41">
        <v>30</v>
      </c>
      <c r="G68" s="19"/>
      <c r="I68" s="37"/>
    </row>
    <row r="69" spans="1:9" s="2" customFormat="1" ht="40.5" customHeight="1" x14ac:dyDescent="0.25">
      <c r="A69" s="7" t="s">
        <v>568</v>
      </c>
      <c r="B69" s="7">
        <v>82118227192</v>
      </c>
      <c r="C69" s="5" t="s">
        <v>1</v>
      </c>
      <c r="D69" s="10" t="s">
        <v>41</v>
      </c>
      <c r="E69" s="41">
        <v>95.98</v>
      </c>
      <c r="G69" s="19"/>
      <c r="I69" s="37"/>
    </row>
    <row r="70" spans="1:9" s="2" customFormat="1" ht="40.5" customHeight="1" x14ac:dyDescent="0.25">
      <c r="A70" s="21" t="s">
        <v>569</v>
      </c>
      <c r="B70" s="7" t="str" cm="1">
        <f t="array" ref="B70">IFERROR(INDEX(#REF!,SMALL(IF(#REF!=rngInvoice,ROW(#REF!)-ROW(#REF!)), ROW(#REF!)), MATCH($B$6,#REF!, 0)),"")</f>
        <v/>
      </c>
      <c r="C70" s="5" t="str" cm="1">
        <f t="array" ref="C70">IFERROR(INDEX(#REF!,SMALL(IF(#REF!=rngInvoice,ROW(#REF!)-ROW(#REF!)), ROW(#REF!)), MATCH($C$6,#REF!, 0)),"")</f>
        <v/>
      </c>
      <c r="D70" s="10"/>
      <c r="E70" s="42">
        <f>SUBTOTAL(109,E67:E69)</f>
        <v>1656.88</v>
      </c>
      <c r="G70" s="19"/>
      <c r="I70" s="37"/>
    </row>
    <row r="71" spans="1:9" s="2" customFormat="1" ht="40.5" customHeight="1" x14ac:dyDescent="0.25">
      <c r="A71" s="7" t="s">
        <v>541</v>
      </c>
      <c r="B71" s="7">
        <v>70585473908</v>
      </c>
      <c r="C71" s="5" t="s">
        <v>1</v>
      </c>
      <c r="D71" s="10" t="s">
        <v>68</v>
      </c>
      <c r="E71" s="41">
        <v>1707.51</v>
      </c>
      <c r="G71" s="19"/>
      <c r="I71" s="37"/>
    </row>
    <row r="72" spans="1:9" s="2" customFormat="1" ht="40.5" customHeight="1" x14ac:dyDescent="0.25">
      <c r="A72" s="21" t="s">
        <v>542</v>
      </c>
      <c r="B72" s="7" t="str" cm="1">
        <f t="array" ref="B72">IFERROR(INDEX(#REF!,SMALL(IF(#REF!=rngInvoice,ROW(#REF!)-ROW(#REF!)), ROW(#REF!)), MATCH($B$6,#REF!, 0)),"")</f>
        <v/>
      </c>
      <c r="C72" s="5" t="str" cm="1">
        <f t="array" ref="C72">IFERROR(INDEX(#REF!,SMALL(IF(#REF!=rngInvoice,ROW(#REF!)-ROW(#REF!)), ROW(#REF!)), MATCH($C$6,#REF!, 0)),"")</f>
        <v/>
      </c>
      <c r="D72" s="10"/>
      <c r="E72" s="42">
        <f>SUBTOTAL(109,E71)</f>
        <v>1707.51</v>
      </c>
      <c r="G72" s="19"/>
      <c r="I72" s="37"/>
    </row>
    <row r="73" spans="1:9" s="2" customFormat="1" ht="40.5" customHeight="1" x14ac:dyDescent="0.25">
      <c r="A73" s="21" t="s">
        <v>100</v>
      </c>
      <c r="B73" s="12">
        <v>76844168802</v>
      </c>
      <c r="C73" s="5" t="s">
        <v>1</v>
      </c>
      <c r="D73" s="5" t="s">
        <v>101</v>
      </c>
      <c r="E73" s="41">
        <v>228</v>
      </c>
      <c r="G73" s="19"/>
      <c r="I73" s="37"/>
    </row>
    <row r="74" spans="1:9" s="2" customFormat="1" ht="40.5" customHeight="1" x14ac:dyDescent="0.25">
      <c r="A74" s="21" t="s">
        <v>102</v>
      </c>
      <c r="B74" s="7" t="str" cm="1">
        <f t="array" ref="B74">IFERROR(INDEX(#REF!,SMALL(IF(#REF!=rngInvoice,ROW(#REF!)-ROW(#REF!)), ROW(67:67)), MATCH($B$6,#REF!, 0)),"")</f>
        <v/>
      </c>
      <c r="C74" s="5" t="str" cm="1">
        <f t="array" ref="C74">IFERROR(INDEX(#REF!,SMALL(IF(#REF!=rngInvoice,ROW(#REF!)-ROW(#REF!)), ROW(67:67)), MATCH($C$6,#REF!, 0)),"")</f>
        <v/>
      </c>
      <c r="D74" s="10"/>
      <c r="E74" s="42">
        <f>SUBTOTAL(109,E73)</f>
        <v>228</v>
      </c>
      <c r="G74" s="19"/>
      <c r="I74" s="37"/>
    </row>
    <row r="75" spans="1:9" s="2" customFormat="1" ht="40.5" customHeight="1" x14ac:dyDescent="0.25">
      <c r="A75" s="21" t="s">
        <v>559</v>
      </c>
      <c r="B75" s="7">
        <v>71176740176</v>
      </c>
      <c r="C75" s="5" t="s">
        <v>1</v>
      </c>
      <c r="D75" s="10" t="s">
        <v>44</v>
      </c>
      <c r="E75" s="41">
        <v>716.25</v>
      </c>
      <c r="G75" s="19"/>
      <c r="I75" s="37"/>
    </row>
    <row r="76" spans="1:9" s="2" customFormat="1" ht="40.5" customHeight="1" x14ac:dyDescent="0.25">
      <c r="A76" s="21" t="s">
        <v>559</v>
      </c>
      <c r="B76" s="7">
        <v>71176740176</v>
      </c>
      <c r="C76" s="5" t="s">
        <v>1</v>
      </c>
      <c r="D76" s="10" t="s">
        <v>451</v>
      </c>
      <c r="E76" s="41">
        <v>411.25</v>
      </c>
      <c r="G76" s="19"/>
      <c r="I76" s="37"/>
    </row>
    <row r="77" spans="1:9" s="2" customFormat="1" ht="40.5" customHeight="1" x14ac:dyDescent="0.25">
      <c r="A77" s="21" t="s">
        <v>559</v>
      </c>
      <c r="B77" s="7">
        <v>71176740176</v>
      </c>
      <c r="C77" s="5" t="s">
        <v>1</v>
      </c>
      <c r="D77" s="10" t="s">
        <v>107</v>
      </c>
      <c r="E77" s="41">
        <v>157.59</v>
      </c>
      <c r="G77" s="19"/>
      <c r="I77" s="37"/>
    </row>
    <row r="78" spans="1:9" s="2" customFormat="1" ht="40.5" customHeight="1" x14ac:dyDescent="0.25">
      <c r="A78" s="21" t="s">
        <v>560</v>
      </c>
      <c r="B78" s="7" t="str" cm="1">
        <f t="array" ref="B78">IFERROR(INDEX(#REF!,SMALL(IF(#REF!=rngInvoice,ROW(#REF!)-ROW(#REF!)), ROW(66:66)), MATCH($B$6,#REF!, 0)),"")</f>
        <v/>
      </c>
      <c r="C78" s="5" t="str" cm="1">
        <f t="array" ref="C78">IFERROR(INDEX(#REF!,SMALL(IF(#REF!=rngInvoice,ROW(#REF!)-ROW(#REF!)), ROW(66:66)), MATCH($C$6,#REF!, 0)),"")</f>
        <v/>
      </c>
      <c r="D78" s="10"/>
      <c r="E78" s="42">
        <f>SUBTOTAL(109,E75:E77)</f>
        <v>1285.0899999999999</v>
      </c>
      <c r="G78" s="19"/>
      <c r="I78" s="37"/>
    </row>
    <row r="79" spans="1:9" s="2" customFormat="1" ht="40.5" customHeight="1" x14ac:dyDescent="0.25">
      <c r="A79" s="7" t="s">
        <v>561</v>
      </c>
      <c r="B79" s="7">
        <v>38011848898</v>
      </c>
      <c r="C79" s="5" t="s">
        <v>1</v>
      </c>
      <c r="D79" s="10" t="s">
        <v>35</v>
      </c>
      <c r="E79" s="41">
        <v>110</v>
      </c>
      <c r="G79" s="19"/>
      <c r="I79" s="37"/>
    </row>
    <row r="80" spans="1:9" s="2" customFormat="1" ht="40.5" customHeight="1" x14ac:dyDescent="0.25">
      <c r="A80" s="21" t="s">
        <v>562</v>
      </c>
      <c r="B80" s="7" t="str" cm="1">
        <f t="array" ref="B80">IFERROR(INDEX(#REF!,SMALL(IF(#REF!=rngInvoice,ROW(#REF!)-ROW(#REF!)), ROW(#REF!)), MATCH($B$6,#REF!, 0)),"")</f>
        <v/>
      </c>
      <c r="C80" s="5" t="str" cm="1">
        <f t="array" ref="C80">IFERROR(INDEX(#REF!,SMALL(IF(#REF!=rngInvoice,ROW(#REF!)-ROW(#REF!)), ROW(#REF!)), MATCH($C$6,#REF!, 0)),"")</f>
        <v/>
      </c>
      <c r="D80" s="10"/>
      <c r="E80" s="42">
        <f>SUBTOTAL(109,E79)</f>
        <v>110</v>
      </c>
      <c r="G80" s="19"/>
      <c r="I80" s="37"/>
    </row>
    <row r="81" spans="1:9" s="2" customFormat="1" ht="40.5" customHeight="1" x14ac:dyDescent="0.25">
      <c r="A81" s="7" t="s">
        <v>550</v>
      </c>
      <c r="B81" s="7">
        <v>37213035768</v>
      </c>
      <c r="C81" s="5" t="s">
        <v>1</v>
      </c>
      <c r="D81" s="10" t="s">
        <v>44</v>
      </c>
      <c r="E81" s="41">
        <v>93.75</v>
      </c>
      <c r="G81" s="19"/>
      <c r="I81" s="37"/>
    </row>
    <row r="82" spans="1:9" s="2" customFormat="1" ht="40.5" customHeight="1" x14ac:dyDescent="0.25">
      <c r="A82" s="21" t="s">
        <v>551</v>
      </c>
      <c r="B82" s="7" t="str" cm="1">
        <f t="array" ref="B82">IFERROR(INDEX(#REF!,SMALL(IF(#REF!=rngInvoice,ROW(#REF!)-ROW(#REF!)), ROW(69:69)), MATCH($B$6,#REF!, 0)),"")</f>
        <v/>
      </c>
      <c r="C82" s="5" t="str" cm="1">
        <f t="array" ref="C82">IFERROR(INDEX(#REF!,SMALL(IF(#REF!=rngInvoice,ROW(#REF!)-ROW(#REF!)), ROW(69:69)), MATCH($C$6,#REF!, 0)),"")</f>
        <v/>
      </c>
      <c r="D82" s="10"/>
      <c r="E82" s="42">
        <f>SUBTOTAL(109,E81)</f>
        <v>93.75</v>
      </c>
      <c r="G82" s="19"/>
      <c r="I82" s="37"/>
    </row>
    <row r="83" spans="1:9" s="2" customFormat="1" ht="40.5" customHeight="1" x14ac:dyDescent="0.25">
      <c r="A83" s="7" t="s">
        <v>547</v>
      </c>
      <c r="B83" s="7">
        <v>6597839139</v>
      </c>
      <c r="C83" s="5" t="s">
        <v>549</v>
      </c>
      <c r="D83" s="10" t="s">
        <v>35</v>
      </c>
      <c r="E83" s="41">
        <v>144.6</v>
      </c>
      <c r="G83" s="19"/>
      <c r="I83" s="37"/>
    </row>
    <row r="84" spans="1:9" s="2" customFormat="1" ht="40.5" customHeight="1" x14ac:dyDescent="0.25">
      <c r="A84" s="21" t="s">
        <v>548</v>
      </c>
      <c r="B84" s="7" t="str" cm="1">
        <f t="array" ref="B84">IFERROR(INDEX(#REF!,SMALL(IF(#REF!=rngInvoice,ROW(#REF!)-ROW(#REF!)), ROW(69:69)), MATCH($B$6,#REF!, 0)),"")</f>
        <v/>
      </c>
      <c r="C84" s="5" t="str" cm="1">
        <f t="array" ref="C84">IFERROR(INDEX(#REF!,SMALL(IF(#REF!=rngInvoice,ROW(#REF!)-ROW(#REF!)), ROW(69:69)), MATCH($C$6,#REF!, 0)),"")</f>
        <v/>
      </c>
      <c r="D84" s="10"/>
      <c r="E84" s="42">
        <f>SUBTOTAL(109,E83)</f>
        <v>144.6</v>
      </c>
      <c r="G84" s="19"/>
      <c r="I84" s="37"/>
    </row>
    <row r="85" spans="1:9" s="2" customFormat="1" ht="40.5" customHeight="1" x14ac:dyDescent="0.25">
      <c r="A85" s="32" t="s">
        <v>182</v>
      </c>
      <c r="B85" s="7">
        <v>1254445043</v>
      </c>
      <c r="C85" s="5" t="s">
        <v>1</v>
      </c>
      <c r="D85" s="10" t="s">
        <v>62</v>
      </c>
      <c r="E85" s="41">
        <v>2008.55</v>
      </c>
      <c r="G85" s="19"/>
      <c r="I85" s="37"/>
    </row>
    <row r="86" spans="1:9" s="2" customFormat="1" ht="40.5" customHeight="1" x14ac:dyDescent="0.25">
      <c r="A86" s="21" t="s">
        <v>183</v>
      </c>
      <c r="B86" s="7" t="str" cm="1">
        <f t="array" ref="B86">IFERROR(INDEX(#REF!,SMALL(IF(#REF!=rngInvoice,ROW(#REF!)-ROW(#REF!)), ROW(69:69)), MATCH($B$6,#REF!, 0)),"")</f>
        <v/>
      </c>
      <c r="C86" s="5" t="str" cm="1">
        <f t="array" ref="C86">IFERROR(INDEX(#REF!,SMALL(IF(#REF!=rngInvoice,ROW(#REF!)-ROW(#REF!)), ROW(69:69)), MATCH($C$6,#REF!, 0)),"")</f>
        <v/>
      </c>
      <c r="D86" s="10"/>
      <c r="E86" s="42">
        <f>SUBTOTAL(109,E85)</f>
        <v>2008.55</v>
      </c>
      <c r="G86" s="19"/>
      <c r="I86" s="37"/>
    </row>
    <row r="87" spans="1:9" s="2" customFormat="1" ht="40.5" customHeight="1" x14ac:dyDescent="0.25">
      <c r="A87" s="7" t="s">
        <v>573</v>
      </c>
      <c r="B87" s="7">
        <v>36162371878</v>
      </c>
      <c r="C87" s="5" t="s">
        <v>1</v>
      </c>
      <c r="D87" s="10" t="s">
        <v>49</v>
      </c>
      <c r="E87" s="42">
        <v>420</v>
      </c>
      <c r="G87" s="19"/>
      <c r="I87" s="37"/>
    </row>
    <row r="88" spans="1:9" s="2" customFormat="1" ht="40.5" customHeight="1" x14ac:dyDescent="0.25">
      <c r="A88" s="21" t="s">
        <v>574</v>
      </c>
      <c r="B88" s="7" t="str" cm="1">
        <f t="array" ref="B88">IFERROR(INDEX(#REF!,SMALL(IF(#REF!=rngInvoice,ROW(#REF!)-ROW(#REF!)), ROW(81:81)), MATCH($B$6,#REF!, 0)),"")</f>
        <v/>
      </c>
      <c r="C88" s="5" t="str" cm="1">
        <f t="array" ref="C88">IFERROR(INDEX(#REF!,SMALL(IF(#REF!=rngInvoice,ROW(#REF!)-ROW(#REF!)), ROW(81:81)), MATCH($C$6,#REF!, 0)),"")</f>
        <v/>
      </c>
      <c r="D88" s="10"/>
      <c r="E88" s="42">
        <f>SUBTOTAL(109,E87)</f>
        <v>420</v>
      </c>
      <c r="G88" s="19"/>
      <c r="I88" s="37"/>
    </row>
    <row r="89" spans="1:9" s="2" customFormat="1" ht="40.5" customHeight="1" x14ac:dyDescent="0.25">
      <c r="A89" s="7" t="s">
        <v>275</v>
      </c>
      <c r="B89" s="7">
        <v>32874587842</v>
      </c>
      <c r="C89" s="5" t="s">
        <v>1</v>
      </c>
      <c r="D89" s="10" t="s">
        <v>451</v>
      </c>
      <c r="E89" s="41">
        <v>10510</v>
      </c>
      <c r="G89" s="19"/>
      <c r="I89" s="37"/>
    </row>
    <row r="90" spans="1:9" s="2" customFormat="1" ht="40.5" customHeight="1" x14ac:dyDescent="0.25">
      <c r="A90" s="21" t="s">
        <v>276</v>
      </c>
      <c r="B90" s="7" t="str" cm="1">
        <f t="array" ref="B90">IFERROR(INDEX(#REF!,SMALL(IF(#REF!=rngInvoice,ROW(#REF!)-ROW(#REF!)), ROW(69:69)), MATCH($B$6,#REF!, 0)),"")</f>
        <v/>
      </c>
      <c r="C90" s="5" t="str" cm="1">
        <f t="array" ref="C90">IFERROR(INDEX(#REF!,SMALL(IF(#REF!=rngInvoice,ROW(#REF!)-ROW(#REF!)), ROW(69:69)), MATCH($C$6,#REF!, 0)),"")</f>
        <v/>
      </c>
      <c r="D90" s="10"/>
      <c r="E90" s="42">
        <f>SUBTOTAL(109,E89)</f>
        <v>10510</v>
      </c>
      <c r="G90" s="19"/>
      <c r="I90" s="37"/>
    </row>
    <row r="91" spans="1:9" s="2" customFormat="1" ht="40.5" customHeight="1" x14ac:dyDescent="0.25">
      <c r="A91" s="7" t="s">
        <v>545</v>
      </c>
      <c r="B91" s="7">
        <v>89516372197</v>
      </c>
      <c r="C91" s="5" t="s">
        <v>1</v>
      </c>
      <c r="D91" s="10" t="s">
        <v>44</v>
      </c>
      <c r="E91" s="41">
        <v>52.45</v>
      </c>
      <c r="G91" s="19"/>
      <c r="I91" s="37"/>
    </row>
    <row r="92" spans="1:9" s="2" customFormat="1" ht="40.5" customHeight="1" x14ac:dyDescent="0.25">
      <c r="A92" s="7" t="s">
        <v>545</v>
      </c>
      <c r="B92" s="7">
        <v>89516372197</v>
      </c>
      <c r="C92" s="5" t="s">
        <v>1</v>
      </c>
      <c r="D92" s="10" t="s">
        <v>35</v>
      </c>
      <c r="E92" s="41">
        <v>4.99</v>
      </c>
      <c r="G92" s="19"/>
      <c r="I92" s="37"/>
    </row>
    <row r="93" spans="1:9" s="2" customFormat="1" ht="40.5" customHeight="1" x14ac:dyDescent="0.25">
      <c r="A93" s="21" t="s">
        <v>546</v>
      </c>
      <c r="B93" s="7" t="str" cm="1">
        <f t="array" ref="B93">IFERROR(INDEX(#REF!,SMALL(IF(#REF!=rngInvoice,ROW(#REF!)-ROW(#REF!)), ROW(#REF!)), MATCH($B$6,#REF!, 0)),"")</f>
        <v/>
      </c>
      <c r="C93" s="5" t="str" cm="1">
        <f t="array" ref="C93">IFERROR(INDEX(#REF!,SMALL(IF(#REF!=rngInvoice,ROW(#REF!)-ROW(#REF!)), ROW(#REF!)), MATCH($C$6,#REF!, 0)),"")</f>
        <v/>
      </c>
      <c r="D93" s="10"/>
      <c r="E93" s="42">
        <f>SUBTOTAL(109,E91:E92)</f>
        <v>57.440000000000005</v>
      </c>
      <c r="G93" s="19"/>
      <c r="I93" s="37"/>
    </row>
    <row r="94" spans="1:9" s="2" customFormat="1" ht="40.5" customHeight="1" x14ac:dyDescent="0.25">
      <c r="A94" s="7" t="s">
        <v>543</v>
      </c>
      <c r="B94" s="7">
        <v>73294314024</v>
      </c>
      <c r="C94" s="5" t="s">
        <v>1</v>
      </c>
      <c r="D94" s="5" t="s">
        <v>41</v>
      </c>
      <c r="E94" s="41">
        <v>885.9</v>
      </c>
      <c r="G94" s="19"/>
      <c r="I94" s="37"/>
    </row>
    <row r="95" spans="1:9" s="2" customFormat="1" ht="40.5" customHeight="1" x14ac:dyDescent="0.25">
      <c r="A95" s="31" t="s">
        <v>544</v>
      </c>
      <c r="B95" s="7" t="str" cm="1">
        <f t="array" ref="B95">IFERROR(INDEX(#REF!,SMALL(IF(#REF!=rngInvoice,ROW(#REF!)-ROW(#REF!)), ROW(86:86)), MATCH($B$6,#REF!, 0)),"")</f>
        <v/>
      </c>
      <c r="C95" s="5"/>
      <c r="D95" s="10"/>
      <c r="E95" s="42">
        <f>SUBTOTAL(109,E94)</f>
        <v>885.9</v>
      </c>
      <c r="G95" s="19"/>
      <c r="I95" s="37"/>
    </row>
    <row r="96" spans="1:9" s="2" customFormat="1" ht="40.5" customHeight="1" x14ac:dyDescent="0.25">
      <c r="A96" s="7" t="s">
        <v>40</v>
      </c>
      <c r="B96" s="12">
        <v>6637660960</v>
      </c>
      <c r="C96" s="5" t="s">
        <v>1</v>
      </c>
      <c r="D96" s="5" t="s">
        <v>41</v>
      </c>
      <c r="E96" s="41">
        <v>278.39999999999998</v>
      </c>
      <c r="G96" s="19"/>
      <c r="I96" s="37"/>
    </row>
    <row r="97" spans="1:9" s="2" customFormat="1" ht="40.5" customHeight="1" x14ac:dyDescent="0.25">
      <c r="A97" s="21" t="s">
        <v>42</v>
      </c>
      <c r="B97" s="12" t="s">
        <v>39</v>
      </c>
      <c r="C97" s="5" t="s">
        <v>39</v>
      </c>
      <c r="D97" s="5"/>
      <c r="E97" s="42">
        <f>E96</f>
        <v>278.39999999999998</v>
      </c>
      <c r="G97" s="19"/>
      <c r="I97" s="37"/>
    </row>
    <row r="98" spans="1:9" ht="33.950000000000003" customHeight="1" x14ac:dyDescent="0.25">
      <c r="A98" s="13" t="s">
        <v>3</v>
      </c>
      <c r="B98" s="13"/>
      <c r="C98" s="14"/>
      <c r="D98" s="14"/>
      <c r="E98" s="52">
        <f>SUM(E22+E24+E26+E29+E31+E33+E35+E38+E40+E42+E54+E52+E58+E60+E62+E64+E50+E48+E44+E66+E70+E72+E80+E82+E84+E86+E90+E93+E95+E78+E74+E88+E56+E97)</f>
        <v>35942.949999999997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2 A14:A62 C30 C31:D33 C34 C35:D38 C39 C40:D40 C41 C54:D56 C57 C58:D58 C59 C60:D62 A63:D72 B74:D74 A75:D84 B85:D85 A86:D93 A94:C94 A95:D95 A98:D98">
    <cfRule type="expression" dxfId="47" priority="25">
      <formula>MOD(ROW(),2)=0</formula>
    </cfRule>
  </conditionalFormatting>
  <conditionalFormatting sqref="A73:A74">
    <cfRule type="expression" dxfId="46" priority="5">
      <formula>MOD(ROW(),2)=0</formula>
    </cfRule>
  </conditionalFormatting>
  <conditionalFormatting sqref="A96:A97">
    <cfRule type="expression" dxfId="45" priority="1">
      <formula>MOD(ROW(),2)=0</formula>
    </cfRule>
  </conditionalFormatting>
  <conditionalFormatting sqref="A8:D10 A11:C11">
    <cfRule type="expression" dxfId="44" priority="26">
      <formula>MOD(ROW(),2)=0</formula>
    </cfRule>
  </conditionalFormatting>
  <conditionalFormatting sqref="C23">
    <cfRule type="expression" dxfId="43" priority="23">
      <formula>MOD(ROW(),2)=0</formula>
    </cfRule>
  </conditionalFormatting>
  <conditionalFormatting sqref="C53">
    <cfRule type="expression" dxfId="42" priority="13">
      <formula>MOD(ROW(),2)=0</formula>
    </cfRule>
  </conditionalFormatting>
  <conditionalFormatting sqref="C24:D29">
    <cfRule type="expression" dxfId="41" priority="22">
      <formula>MOD(ROW(),2)=0</formula>
    </cfRule>
  </conditionalFormatting>
  <conditionalFormatting sqref="C42:D52">
    <cfRule type="expression" dxfId="40" priority="11">
      <formula>MOD(ROW(),2)=0</formula>
    </cfRule>
  </conditionalFormatting>
  <conditionalFormatting sqref="C73:D73">
    <cfRule type="expression" dxfId="39" priority="7">
      <formula>MOD(ROW(),2)=0</formula>
    </cfRule>
  </conditionalFormatting>
  <conditionalFormatting sqref="C96:D97">
    <cfRule type="expression" dxfId="38" priority="2">
      <formula>MOD(ROW(),2)=0</formula>
    </cfRule>
  </conditionalFormatting>
  <conditionalFormatting sqref="D11">
    <cfRule type="expression" dxfId="37" priority="24">
      <formula>MOD(ROW(),2)=0</formula>
    </cfRule>
  </conditionalFormatting>
  <conditionalFormatting sqref="D23">
    <cfRule type="expression" dxfId="36" priority="15">
      <formula>MOD(ROW(),2)=0</formula>
    </cfRule>
  </conditionalFormatting>
  <conditionalFormatting sqref="D30">
    <cfRule type="expression" dxfId="35" priority="21">
      <formula>MOD(ROW(),2)=0</formula>
    </cfRule>
  </conditionalFormatting>
  <conditionalFormatting sqref="D34">
    <cfRule type="expression" dxfId="34" priority="14">
      <formula>MOD(ROW(),2)=0</formula>
    </cfRule>
  </conditionalFormatting>
  <conditionalFormatting sqref="D39">
    <cfRule type="expression" dxfId="33" priority="19">
      <formula>MOD(ROW(),2)=0</formula>
    </cfRule>
  </conditionalFormatting>
  <conditionalFormatting sqref="D41">
    <cfRule type="expression" dxfId="32" priority="18">
      <formula>MOD(ROW(),2)=0</formula>
    </cfRule>
  </conditionalFormatting>
  <conditionalFormatting sqref="D53">
    <cfRule type="expression" dxfId="31" priority="12">
      <formula>MOD(ROW(),2)=0</formula>
    </cfRule>
  </conditionalFormatting>
  <conditionalFormatting sqref="D57">
    <cfRule type="expression" dxfId="30" priority="17">
      <formula>MOD(ROW(),2)=0</formula>
    </cfRule>
  </conditionalFormatting>
  <conditionalFormatting sqref="D59">
    <cfRule type="expression" dxfId="29" priority="16">
      <formula>MOD(ROW(),2)=0</formula>
    </cfRule>
  </conditionalFormatting>
  <conditionalFormatting sqref="D94">
    <cfRule type="expression" dxfId="28" priority="3">
      <formula>MOD(ROW(),2)=0</formula>
    </cfRule>
  </conditionalFormatting>
  <conditionalFormatting sqref="E7:E98 A85">
    <cfRule type="expression" dxfId="27" priority="8">
      <formula>MOD(ROW(),2)=0</formula>
    </cfRule>
    <cfRule type="expression" dxfId="26" priority="9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5B504-8798-4B13-BF7D-2D48BEB3CF01}">
  <sheetPr>
    <tabColor theme="4" tint="-0.499984740745262"/>
    <pageSetUpPr autoPageBreaks="0" fitToPage="1"/>
  </sheetPr>
  <dimension ref="A1:I167"/>
  <sheetViews>
    <sheetView showGridLines="0" tabSelected="1" zoomScaleNormal="100" workbookViewId="0">
      <selection activeCell="I153" sqref="I15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13</v>
      </c>
      <c r="B2" s="55"/>
      <c r="C2" s="15" t="s">
        <v>15</v>
      </c>
      <c r="D2" s="56" t="s">
        <v>16</v>
      </c>
      <c r="E2" s="56"/>
      <c r="F2" s="4"/>
    </row>
    <row r="3" spans="1:7" ht="47.25" customHeight="1" x14ac:dyDescent="0.25">
      <c r="A3" s="57" t="s">
        <v>14</v>
      </c>
      <c r="B3" s="57"/>
      <c r="C3" s="16"/>
      <c r="D3" s="58" t="s">
        <v>17</v>
      </c>
      <c r="E3" s="58"/>
      <c r="F3" s="4"/>
      <c r="G3" s="29"/>
    </row>
    <row r="4" spans="1:7" ht="44.1" customHeight="1" x14ac:dyDescent="0.25">
      <c r="A4" s="11" t="s">
        <v>579</v>
      </c>
      <c r="B4" s="9"/>
      <c r="C4" s="9"/>
      <c r="D4" s="9"/>
      <c r="E4" s="23"/>
    </row>
    <row r="5" spans="1:7" ht="44.1" customHeight="1" x14ac:dyDescent="0.25">
      <c r="A5" s="59" t="s">
        <v>10</v>
      </c>
      <c r="B5" s="59"/>
      <c r="C5" s="59"/>
      <c r="D5" s="59"/>
      <c r="E5" s="59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580</v>
      </c>
      <c r="E8" s="41">
        <v>54863.7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1212.69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9294.0400000000009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581</v>
      </c>
      <c r="E12" s="41">
        <v>2462.39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707.32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9482.6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141</v>
      </c>
      <c r="E15" s="41">
        <v>378.3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49</v>
      </c>
      <c r="E16" s="25">
        <v>61.57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ROW(9:9)), MATCH($B$6,#REF!, 0)),"")</f>
        <v/>
      </c>
      <c r="C17" s="5" t="str" cm="1">
        <f t="array" ref="C17">IFERROR(INDEX(#REF!,SMALL(IF(#REF!=rngInvoice,ROW(#REF!)-ROW(#REF!)), ROW(9:9)), MATCH($C$6,#REF!, 0)),"")</f>
        <v/>
      </c>
      <c r="D17" s="10" t="s">
        <v>44</v>
      </c>
      <c r="E17" s="25">
        <v>242.72</v>
      </c>
      <c r="G17" s="19"/>
    </row>
    <row r="18" spans="1:9" s="2" customFormat="1" ht="56.25" customHeight="1" x14ac:dyDescent="0.25">
      <c r="A18" s="7" t="s">
        <v>2</v>
      </c>
      <c r="B18" s="17" t="str" cm="1">
        <f t="array" ref="B18">IFERROR(INDEX(#REF!,SMALL(IF(#REF!=rngInvoice,ROW(#REF!)-ROW(#REF!)), ROW(12:12)), MATCH($B$6,#REF!, 0)),"")</f>
        <v/>
      </c>
      <c r="C18" s="5" t="str" cm="1">
        <f t="array" ref="C18">IFERROR(INDEX(#REF!,SMALL(IF(#REF!=rngInvoice,ROW(#REF!)-ROW(#REF!)), ROW(12:12)), MATCH($C$6,#REF!, 0)),"")</f>
        <v/>
      </c>
      <c r="D18" s="10" t="s">
        <v>41</v>
      </c>
      <c r="E18" s="25">
        <v>50</v>
      </c>
      <c r="G18" s="19"/>
    </row>
    <row r="19" spans="1:9" s="2" customFormat="1" ht="56.25" customHeight="1" x14ac:dyDescent="0.25">
      <c r="A19" s="7" t="s">
        <v>2</v>
      </c>
      <c r="B19" s="17" t="str" cm="1">
        <f t="array" ref="B19">IFERROR(INDEX(#REF!,SMALL(IF(#REF!=rngInvoice,ROW(#REF!)-ROW(#REF!)), ROW(12:12)), MATCH($B$6,#REF!, 0)),"")</f>
        <v/>
      </c>
      <c r="C19" s="5" t="str" cm="1">
        <f t="array" ref="C19">IFERROR(INDEX(#REF!,SMALL(IF(#REF!=rngInvoice,ROW(#REF!)-ROW(#REF!)), ROW(12:12)), MATCH($C$6,#REF!, 0)),"")</f>
        <v/>
      </c>
      <c r="D19" s="10" t="s">
        <v>153</v>
      </c>
      <c r="E19" s="25">
        <v>347.12</v>
      </c>
      <c r="G19" s="19"/>
    </row>
    <row r="20" spans="1:9" s="2" customFormat="1" ht="40.5" customHeight="1" x14ac:dyDescent="0.25">
      <c r="A20" s="20" t="s">
        <v>3</v>
      </c>
      <c r="B20" s="17"/>
      <c r="C20" s="5"/>
      <c r="D20" s="20"/>
      <c r="E20" s="26">
        <f>SUM(E8:E19)</f>
        <v>79102.450000000026</v>
      </c>
      <c r="G20" s="19"/>
    </row>
    <row r="21" spans="1:9" s="2" customFormat="1" ht="40.5" customHeight="1" x14ac:dyDescent="0.25">
      <c r="A21" s="22" t="s">
        <v>20</v>
      </c>
      <c r="B21" s="17"/>
      <c r="C21" s="5"/>
      <c r="D21" s="10"/>
      <c r="E21" s="25"/>
      <c r="G21" s="19"/>
    </row>
    <row r="22" spans="1:9" s="2" customFormat="1" ht="40.5" customHeight="1" x14ac:dyDescent="0.25">
      <c r="A22" s="7" t="s">
        <v>22</v>
      </c>
      <c r="B22" s="12">
        <v>85821130368</v>
      </c>
      <c r="C22" s="5" t="s">
        <v>1</v>
      </c>
      <c r="D22" s="5" t="s">
        <v>11</v>
      </c>
      <c r="E22" s="41">
        <v>20.260000000000002</v>
      </c>
      <c r="G22" s="19"/>
    </row>
    <row r="23" spans="1:9" s="2" customFormat="1" ht="40.5" customHeight="1" x14ac:dyDescent="0.25">
      <c r="A23" s="21" t="s">
        <v>23</v>
      </c>
      <c r="B23" s="12"/>
      <c r="C23" s="5"/>
      <c r="D23" s="5"/>
      <c r="E23" s="42">
        <f>SUBTOTAL(109,E22:E22)</f>
        <v>20.260000000000002</v>
      </c>
      <c r="G23" s="19"/>
    </row>
    <row r="24" spans="1:9" s="2" customFormat="1" ht="40.5" customHeight="1" x14ac:dyDescent="0.25">
      <c r="A24" s="7" t="s">
        <v>33</v>
      </c>
      <c r="B24" s="30">
        <v>87311810356</v>
      </c>
      <c r="C24" s="5" t="s">
        <v>34</v>
      </c>
      <c r="D24" s="10" t="s">
        <v>35</v>
      </c>
      <c r="E24" s="41">
        <v>148.36000000000001</v>
      </c>
      <c r="G24" s="19"/>
      <c r="I24" s="37"/>
    </row>
    <row r="25" spans="1:9" s="2" customFormat="1" ht="40.5" customHeight="1" x14ac:dyDescent="0.25">
      <c r="A25" s="21" t="s">
        <v>36</v>
      </c>
      <c r="B25" s="30" t="str" cm="1">
        <f t="array" ref="B25">IFERROR(INDEX(#REF!,SMALL(IF(#REF!=rngInvoice,ROW(#REF!)-ROW(#REF!)), ROW(#REF!)), MATCH($B$6,#REF!, 0)),"")</f>
        <v/>
      </c>
      <c r="C25" s="5" t="str" cm="1">
        <f t="array" ref="C25">IFERROR(INDEX(#REF!,SMALL(IF(#REF!=rngInvoice,ROW(#REF!)-ROW(#REF!)), ROW(#REF!)), MATCH($C$6,#REF!, 0)),"")</f>
        <v/>
      </c>
      <c r="D25" s="10"/>
      <c r="E25" s="42">
        <f>SUBTOTAL(109,E24:E24)</f>
        <v>148.36000000000001</v>
      </c>
      <c r="G25" s="19"/>
      <c r="I25" s="37"/>
    </row>
    <row r="26" spans="1:9" s="2" customFormat="1" ht="40.5" customHeight="1" x14ac:dyDescent="0.25">
      <c r="A26" s="7" t="s">
        <v>37</v>
      </c>
      <c r="B26" s="12">
        <v>81793146560</v>
      </c>
      <c r="C26" s="5" t="s">
        <v>1</v>
      </c>
      <c r="D26" s="10" t="s">
        <v>35</v>
      </c>
      <c r="E26" s="41">
        <v>145.05000000000001</v>
      </c>
      <c r="G26" s="19"/>
    </row>
    <row r="27" spans="1:9" s="2" customFormat="1" ht="40.5" customHeight="1" x14ac:dyDescent="0.25">
      <c r="A27" s="7" t="s">
        <v>37</v>
      </c>
      <c r="B27" s="12">
        <v>81793146560</v>
      </c>
      <c r="C27" s="5" t="s">
        <v>1</v>
      </c>
      <c r="D27" s="10" t="s">
        <v>509</v>
      </c>
      <c r="E27" s="41">
        <v>1020</v>
      </c>
      <c r="G27" s="19"/>
    </row>
    <row r="28" spans="1:9" s="2" customFormat="1" ht="40.5" customHeight="1" x14ac:dyDescent="0.25">
      <c r="A28" s="21" t="s">
        <v>38</v>
      </c>
      <c r="B28" s="12" t="s">
        <v>39</v>
      </c>
      <c r="C28" s="5" t="s">
        <v>39</v>
      </c>
      <c r="D28" s="5"/>
      <c r="E28" s="42">
        <f>SUM(E26:E27)</f>
        <v>1165.05</v>
      </c>
      <c r="G28" s="19"/>
    </row>
    <row r="29" spans="1:9" s="2" customFormat="1" ht="40.5" customHeight="1" x14ac:dyDescent="0.25">
      <c r="A29" s="7" t="s">
        <v>40</v>
      </c>
      <c r="B29" s="12">
        <v>6637660960</v>
      </c>
      <c r="C29" s="5" t="s">
        <v>1</v>
      </c>
      <c r="D29" s="5" t="s">
        <v>41</v>
      </c>
      <c r="E29" s="41">
        <v>0</v>
      </c>
      <c r="G29" s="19"/>
    </row>
    <row r="30" spans="1:9" s="2" customFormat="1" ht="40.5" customHeight="1" x14ac:dyDescent="0.25">
      <c r="A30" s="21" t="s">
        <v>42</v>
      </c>
      <c r="B30" s="12" t="s">
        <v>39</v>
      </c>
      <c r="C30" s="5" t="s">
        <v>39</v>
      </c>
      <c r="D30" s="5"/>
      <c r="E30" s="42">
        <f>SUM(E29)</f>
        <v>0</v>
      </c>
      <c r="G30" s="19"/>
    </row>
    <row r="31" spans="1:9" s="2" customFormat="1" ht="40.5" customHeight="1" x14ac:dyDescent="0.25">
      <c r="A31" s="7" t="s">
        <v>273</v>
      </c>
      <c r="B31" s="38">
        <v>84798023567</v>
      </c>
      <c r="C31" s="5" t="s">
        <v>1</v>
      </c>
      <c r="D31" s="10" t="s">
        <v>79</v>
      </c>
      <c r="E31" s="41">
        <v>1529.09</v>
      </c>
      <c r="G31" s="19"/>
    </row>
    <row r="32" spans="1:9" s="2" customFormat="1" ht="40.5" customHeight="1" x14ac:dyDescent="0.25">
      <c r="A32" s="21" t="s">
        <v>274</v>
      </c>
      <c r="B32" s="12" t="s">
        <v>39</v>
      </c>
      <c r="C32" s="5" t="s">
        <v>39</v>
      </c>
      <c r="D32" s="5"/>
      <c r="E32" s="42">
        <f>SUM(E31)</f>
        <v>1529.09</v>
      </c>
      <c r="G32" s="19"/>
      <c r="H32" s="37">
        <f>SUM(E23+E25+E28+E30+FakturaProjekta23467811131425712[[#This Row],[Iznos]]+E35+E37+E39+E41+E44+E46+E52+E49+E54+E56+E58+E60+E62+E64+E67+E69+E71+E73+E75+E77+E80+E82+E84+E89+E91+E93+E95+E97+E99+E101+E105+E107+E110+E112)</f>
        <v>94802.23000000001</v>
      </c>
    </row>
    <row r="33" spans="1:7" s="2" customFormat="1" ht="40.5" customHeight="1" x14ac:dyDescent="0.25">
      <c r="A33" s="7" t="s">
        <v>46</v>
      </c>
      <c r="B33" s="12">
        <v>52420361911</v>
      </c>
      <c r="C33" s="5" t="s">
        <v>1</v>
      </c>
      <c r="D33" s="10" t="s">
        <v>195</v>
      </c>
      <c r="E33" s="41">
        <v>263.63</v>
      </c>
      <c r="G33" s="19"/>
    </row>
    <row r="34" spans="1:7" s="2" customFormat="1" ht="40.5" customHeight="1" x14ac:dyDescent="0.25">
      <c r="A34" s="7" t="s">
        <v>46</v>
      </c>
      <c r="B34" s="12">
        <v>52420361911</v>
      </c>
      <c r="C34" s="5" t="s">
        <v>1</v>
      </c>
      <c r="D34" s="10" t="s">
        <v>44</v>
      </c>
      <c r="E34" s="41">
        <v>24.93</v>
      </c>
      <c r="G34" s="19"/>
    </row>
    <row r="35" spans="1:7" s="2" customFormat="1" ht="40.5" customHeight="1" x14ac:dyDescent="0.25">
      <c r="A35" s="21" t="s">
        <v>47</v>
      </c>
      <c r="B35" s="12" t="s">
        <v>39</v>
      </c>
      <c r="C35" s="5" t="s">
        <v>39</v>
      </c>
      <c r="D35" s="5"/>
      <c r="E35" s="42">
        <f>SUM(E33:E34)</f>
        <v>288.56</v>
      </c>
      <c r="G35" s="19"/>
    </row>
    <row r="36" spans="1:7" s="2" customFormat="1" ht="40.5" customHeight="1" x14ac:dyDescent="0.25">
      <c r="A36" s="7" t="s">
        <v>275</v>
      </c>
      <c r="B36" s="12">
        <v>32874587842</v>
      </c>
      <c r="C36" s="5" t="s">
        <v>1</v>
      </c>
      <c r="D36" s="10" t="s">
        <v>79</v>
      </c>
      <c r="E36" s="41">
        <v>1657.75</v>
      </c>
      <c r="G36" s="19"/>
    </row>
    <row r="37" spans="1:7" s="2" customFormat="1" ht="40.5" customHeight="1" x14ac:dyDescent="0.25">
      <c r="A37" s="21" t="s">
        <v>276</v>
      </c>
      <c r="B37" s="12" t="str" cm="1">
        <f t="array" ref="B37">IFERROR(INDEX(#REF!,SMALL(IF(#REF!=rngInvoice,ROW(#REF!)-ROW(#REF!)), ROW(13:13)), MATCH($B$6,#REF!, 0)),"")</f>
        <v/>
      </c>
      <c r="C37" s="5" t="str" cm="1">
        <f t="array" ref="C37">IFERROR(INDEX(#REF!,SMALL(IF(#REF!=rngInvoice,ROW(#REF!)-ROW(#REF!)), ROW(13:13)), MATCH($C$6,#REF!, 0)),"")</f>
        <v/>
      </c>
      <c r="D37" s="5"/>
      <c r="E37" s="42">
        <f>SUM(E36)</f>
        <v>1657.75</v>
      </c>
      <c r="G37" s="19"/>
    </row>
    <row r="38" spans="1:7" s="2" customFormat="1" ht="40.5" customHeight="1" x14ac:dyDescent="0.25">
      <c r="A38" s="7" t="s">
        <v>598</v>
      </c>
      <c r="B38" s="12">
        <v>43699365561</v>
      </c>
      <c r="C38" s="5" t="s">
        <v>599</v>
      </c>
      <c r="D38" s="10" t="s">
        <v>175</v>
      </c>
      <c r="E38" s="41">
        <v>2502.8000000000002</v>
      </c>
      <c r="G38" s="19"/>
    </row>
    <row r="39" spans="1:7" s="2" customFormat="1" ht="40.5" customHeight="1" x14ac:dyDescent="0.25">
      <c r="A39" s="21" t="s">
        <v>600</v>
      </c>
      <c r="B39" s="12" t="str" cm="1">
        <f t="array" ref="B39">IFERROR(INDEX(#REF!,SMALL(IF(#REF!=rngInvoice,ROW(#REF!)-ROW(#REF!)), ROW(13:13)), MATCH($B$6,#REF!, 0)),"")</f>
        <v/>
      </c>
      <c r="C39" s="5" t="str" cm="1">
        <f t="array" ref="C39">IFERROR(INDEX(#REF!,SMALL(IF(#REF!=rngInvoice,ROW(#REF!)-ROW(#REF!)), ROW(13:13)), MATCH($C$6,#REF!, 0)),"")</f>
        <v/>
      </c>
      <c r="D39" s="5"/>
      <c r="E39" s="42">
        <f>SUM(E38)</f>
        <v>2502.8000000000002</v>
      </c>
      <c r="G39" s="19"/>
    </row>
    <row r="40" spans="1:7" s="2" customFormat="1" ht="40.5" customHeight="1" x14ac:dyDescent="0.25">
      <c r="A40" s="7" t="s">
        <v>100</v>
      </c>
      <c r="B40" s="12">
        <v>76844168802</v>
      </c>
      <c r="C40" s="5" t="s">
        <v>1</v>
      </c>
      <c r="D40" s="10" t="s">
        <v>101</v>
      </c>
      <c r="E40" s="41">
        <v>32.799999999999997</v>
      </c>
      <c r="G40" s="19"/>
    </row>
    <row r="41" spans="1:7" s="2" customFormat="1" ht="40.5" customHeight="1" x14ac:dyDescent="0.25">
      <c r="A41" s="21" t="s">
        <v>601</v>
      </c>
      <c r="B41" s="12" t="str" cm="1">
        <f t="array" ref="B41">IFERROR(INDEX(#REF!,SMALL(IF(#REF!=rngInvoice,ROW(#REF!)-ROW(#REF!)), ROW(13:13)), MATCH($B$6,#REF!, 0)),"")</f>
        <v/>
      </c>
      <c r="C41" s="5" t="str" cm="1">
        <f t="array" ref="C41">IFERROR(INDEX(#REF!,SMALL(IF(#REF!=rngInvoice,ROW(#REF!)-ROW(#REF!)), ROW(13:13)), MATCH($C$6,#REF!, 0)),"")</f>
        <v/>
      </c>
      <c r="D41" s="5"/>
      <c r="E41" s="42">
        <f>SUM(E40)</f>
        <v>32.799999999999997</v>
      </c>
      <c r="G41" s="19"/>
    </row>
    <row r="42" spans="1:7" s="2" customFormat="1" ht="40.5" customHeight="1" x14ac:dyDescent="0.25">
      <c r="A42" s="7" t="s">
        <v>584</v>
      </c>
      <c r="B42" s="12">
        <v>6296953840</v>
      </c>
      <c r="C42" s="5" t="s">
        <v>1</v>
      </c>
      <c r="D42" s="10" t="s">
        <v>195</v>
      </c>
      <c r="E42" s="41">
        <v>341.11</v>
      </c>
      <c r="G42" s="19"/>
    </row>
    <row r="43" spans="1:7" s="2" customFormat="1" ht="40.5" customHeight="1" x14ac:dyDescent="0.25">
      <c r="A43" s="7" t="s">
        <v>584</v>
      </c>
      <c r="B43" s="12">
        <v>6296953840</v>
      </c>
      <c r="C43" s="5" t="s">
        <v>1</v>
      </c>
      <c r="D43" s="10" t="s">
        <v>586</v>
      </c>
      <c r="E43" s="41">
        <v>92.79</v>
      </c>
      <c r="G43" s="19"/>
    </row>
    <row r="44" spans="1:7" s="2" customFormat="1" ht="40.5" customHeight="1" x14ac:dyDescent="0.25">
      <c r="A44" s="21" t="s">
        <v>585</v>
      </c>
      <c r="B44" s="12" t="str" cm="1">
        <f t="array" ref="B44">IFERROR(INDEX(#REF!,SMALL(IF(#REF!=rngInvoice,ROW(#REF!)-ROW(#REF!)), ROW(36:36)), MATCH($B$6,#REF!, 0)),"")</f>
        <v/>
      </c>
      <c r="C44" s="5" t="str" cm="1">
        <f t="array" ref="C44">IFERROR(INDEX(#REF!,SMALL(IF(#REF!=rngInvoice,ROW(#REF!)-ROW(#REF!)), ROW(36:36)), MATCH($C$6,#REF!, 0)),"")</f>
        <v/>
      </c>
      <c r="D44" s="5"/>
      <c r="E44" s="42">
        <f>SUM(E42:E43)</f>
        <v>433.90000000000003</v>
      </c>
      <c r="G44" s="19"/>
    </row>
    <row r="45" spans="1:7" s="2" customFormat="1" ht="40.5" customHeight="1" x14ac:dyDescent="0.25">
      <c r="A45" s="7" t="s">
        <v>582</v>
      </c>
      <c r="B45" s="12">
        <v>84485812058</v>
      </c>
      <c r="C45" s="5" t="s">
        <v>1</v>
      </c>
      <c r="D45" s="10" t="s">
        <v>79</v>
      </c>
      <c r="E45" s="41">
        <v>281.45999999999998</v>
      </c>
      <c r="G45" s="19"/>
    </row>
    <row r="46" spans="1:7" s="2" customFormat="1" ht="40.5" customHeight="1" x14ac:dyDescent="0.25">
      <c r="A46" s="21" t="s">
        <v>583</v>
      </c>
      <c r="B46" s="12" t="str" cm="1">
        <f t="array" ref="B46">IFERROR(INDEX(#REF!,SMALL(IF(#REF!=rngInvoice,ROW(#REF!)-ROW(#REF!)), ROW(36:36)), MATCH($B$6,#REF!, 0)),"")</f>
        <v/>
      </c>
      <c r="C46" s="5" t="str" cm="1">
        <f t="array" ref="C46">IFERROR(INDEX(#REF!,SMALL(IF(#REF!=rngInvoice,ROW(#REF!)-ROW(#REF!)), ROW(36:36)), MATCH($C$6,#REF!, 0)),"")</f>
        <v/>
      </c>
      <c r="D46" s="5"/>
      <c r="E46" s="42">
        <f>SUM(E45)</f>
        <v>281.45999999999998</v>
      </c>
      <c r="G46" s="19"/>
    </row>
    <row r="47" spans="1:7" s="2" customFormat="1" ht="40.5" customHeight="1" x14ac:dyDescent="0.25">
      <c r="A47" s="7" t="s">
        <v>603</v>
      </c>
      <c r="B47" s="12">
        <v>25606697849</v>
      </c>
      <c r="C47" s="5" t="s">
        <v>604</v>
      </c>
      <c r="D47" s="10" t="s">
        <v>79</v>
      </c>
      <c r="E47" s="41">
        <v>2114.38</v>
      </c>
      <c r="G47" s="19"/>
    </row>
    <row r="48" spans="1:7" s="2" customFormat="1" ht="40.5" customHeight="1" x14ac:dyDescent="0.25">
      <c r="A48" s="7" t="s">
        <v>603</v>
      </c>
      <c r="B48" s="12">
        <v>25606697849</v>
      </c>
      <c r="C48" s="5" t="s">
        <v>604</v>
      </c>
      <c r="D48" s="10" t="s">
        <v>11</v>
      </c>
      <c r="E48" s="41">
        <v>2433.13</v>
      </c>
      <c r="G48" s="19"/>
    </row>
    <row r="49" spans="1:7" s="2" customFormat="1" ht="40.5" customHeight="1" x14ac:dyDescent="0.25">
      <c r="A49" s="21" t="s">
        <v>605</v>
      </c>
      <c r="B49" s="12" t="str" cm="1">
        <f t="array" ref="B49">IFERROR(INDEX(#REF!,SMALL(IF(#REF!=rngInvoice,ROW(#REF!)-ROW(#REF!)), ROW(13:13)), MATCH($B$6,#REF!, 0)),"")</f>
        <v/>
      </c>
      <c r="C49" s="5" t="str" cm="1">
        <f t="array" ref="C49">IFERROR(INDEX(#REF!,SMALL(IF(#REF!=rngInvoice,ROW(#REF!)-ROW(#REF!)), ROW(13:13)), MATCH($C$6,#REF!, 0)),"")</f>
        <v/>
      </c>
      <c r="D49" s="5"/>
      <c r="E49" s="42">
        <f>SUM(E47:E48)</f>
        <v>4547.51</v>
      </c>
      <c r="G49" s="19"/>
    </row>
    <row r="50" spans="1:7" s="2" customFormat="1" ht="40.5" customHeight="1" x14ac:dyDescent="0.25">
      <c r="A50" s="7" t="s">
        <v>591</v>
      </c>
      <c r="B50" s="12">
        <v>67076763142</v>
      </c>
      <c r="C50" s="5" t="s">
        <v>592</v>
      </c>
      <c r="D50" s="10" t="s">
        <v>44</v>
      </c>
      <c r="E50" s="41">
        <v>255</v>
      </c>
      <c r="G50" s="19"/>
    </row>
    <row r="51" spans="1:7" s="2" customFormat="1" ht="40.5" customHeight="1" x14ac:dyDescent="0.25">
      <c r="A51" s="7" t="s">
        <v>591</v>
      </c>
      <c r="B51" s="12">
        <v>67076763142</v>
      </c>
      <c r="C51" s="5" t="s">
        <v>592</v>
      </c>
      <c r="D51" s="10" t="s">
        <v>65</v>
      </c>
      <c r="E51" s="41">
        <v>566.03</v>
      </c>
      <c r="G51" s="19"/>
    </row>
    <row r="52" spans="1:7" s="2" customFormat="1" ht="40.5" customHeight="1" x14ac:dyDescent="0.25">
      <c r="A52" s="21" t="s">
        <v>593</v>
      </c>
      <c r="B52" s="12" t="str" cm="1">
        <f t="array" ref="B52">IFERROR(INDEX(#REF!,SMALL(IF(#REF!=rngInvoice,ROW(#REF!)-ROW(#REF!)), ROW(44:44)), MATCH($B$6,#REF!, 0)),"")</f>
        <v/>
      </c>
      <c r="C52" s="5" t="str" cm="1">
        <f t="array" ref="C52">IFERROR(INDEX(#REF!,SMALL(IF(#REF!=rngInvoice,ROW(#REF!)-ROW(#REF!)), ROW(44:44)), MATCH($C$6,#REF!, 0)),"")</f>
        <v/>
      </c>
      <c r="D52" s="5"/>
      <c r="E52" s="42">
        <f>SUM(E50:E51)</f>
        <v>821.03</v>
      </c>
      <c r="G52" s="19"/>
    </row>
    <row r="53" spans="1:7" s="2" customFormat="1" ht="40.5" customHeight="1" x14ac:dyDescent="0.25">
      <c r="A53" s="7" t="s">
        <v>182</v>
      </c>
      <c r="B53" s="12">
        <v>1254445043</v>
      </c>
      <c r="C53" s="5" t="s">
        <v>1</v>
      </c>
      <c r="D53" s="10" t="s">
        <v>62</v>
      </c>
      <c r="E53" s="41">
        <v>1069.25</v>
      </c>
      <c r="G53" s="19"/>
    </row>
    <row r="54" spans="1:7" s="2" customFormat="1" ht="40.5" customHeight="1" x14ac:dyDescent="0.25">
      <c r="A54" s="21" t="s">
        <v>183</v>
      </c>
      <c r="B54" s="12" t="str" cm="1">
        <f t="array" ref="B54">IFERROR(INDEX(#REF!,SMALL(IF(#REF!=rngInvoice,ROW(#REF!)-ROW(#REF!)), ROW(44:44)), MATCH($B$6,#REF!, 0)),"")</f>
        <v/>
      </c>
      <c r="C54" s="5" t="str" cm="1">
        <f t="array" ref="C54">IFERROR(INDEX(#REF!,SMALL(IF(#REF!=rngInvoice,ROW(#REF!)-ROW(#REF!)), ROW(44:44)), MATCH($C$6,#REF!, 0)),"")</f>
        <v/>
      </c>
      <c r="D54" s="5"/>
      <c r="E54" s="42">
        <f>SUM(E53)</f>
        <v>1069.25</v>
      </c>
      <c r="G54" s="19"/>
    </row>
    <row r="55" spans="1:7" s="2" customFormat="1" ht="40.5" customHeight="1" x14ac:dyDescent="0.25">
      <c r="A55" s="7" t="s">
        <v>594</v>
      </c>
      <c r="B55" s="12">
        <v>64959301921</v>
      </c>
      <c r="C55" s="5" t="s">
        <v>1</v>
      </c>
      <c r="D55" s="10" t="s">
        <v>288</v>
      </c>
      <c r="E55" s="41">
        <v>157.5</v>
      </c>
      <c r="G55" s="19"/>
    </row>
    <row r="56" spans="1:7" s="2" customFormat="1" ht="40.5" customHeight="1" x14ac:dyDescent="0.25">
      <c r="A56" s="21" t="s">
        <v>595</v>
      </c>
      <c r="B56" s="12" t="str" cm="1">
        <f t="array" ref="B56">IFERROR(INDEX(#REF!,SMALL(IF(#REF!=rngInvoice,ROW(#REF!)-ROW(#REF!)), ROW(13:13)), MATCH($B$6,#REF!, 0)),"")</f>
        <v/>
      </c>
      <c r="C56" s="5" t="str" cm="1">
        <f t="array" ref="C56">IFERROR(INDEX(#REF!,SMALL(IF(#REF!=rngInvoice,ROW(#REF!)-ROW(#REF!)), ROW(13:13)), MATCH($C$6,#REF!, 0)),"")</f>
        <v/>
      </c>
      <c r="D56" s="5"/>
      <c r="E56" s="42">
        <f>SUM(E55)</f>
        <v>157.5</v>
      </c>
      <c r="G56" s="19"/>
    </row>
    <row r="57" spans="1:7" s="2" customFormat="1" ht="40.5" customHeight="1" x14ac:dyDescent="0.25">
      <c r="A57" s="43" t="s">
        <v>596</v>
      </c>
      <c r="B57" s="12">
        <v>26187994862</v>
      </c>
      <c r="C57" s="5" t="s">
        <v>1</v>
      </c>
      <c r="D57" s="10" t="s">
        <v>597</v>
      </c>
      <c r="E57" s="41">
        <v>1289.0999999999999</v>
      </c>
      <c r="G57" s="19"/>
    </row>
    <row r="58" spans="1:7" s="2" customFormat="1" ht="40.5" customHeight="1" x14ac:dyDescent="0.25">
      <c r="A58" s="31" t="s">
        <v>602</v>
      </c>
      <c r="B58" s="12" t="str" cm="1">
        <f t="array" ref="B58">IFERROR(INDEX(#REF!,SMALL(IF(#REF!=rngInvoice,ROW(#REF!)-ROW(#REF!)), ROW(50:50)), MATCH($B$6,#REF!, 0)),"")</f>
        <v/>
      </c>
      <c r="C58" s="5" t="str" cm="1">
        <f t="array" ref="C58">IFERROR(INDEX(#REF!,SMALL(IF(#REF!=rngInvoice,ROW(#REF!)-ROW(#REF!)), ROW(50:50)), MATCH($C$6,#REF!, 0)),"")</f>
        <v/>
      </c>
      <c r="D58" s="5"/>
      <c r="E58" s="42">
        <f>SUM(E57)</f>
        <v>1289.0999999999999</v>
      </c>
      <c r="G58" s="19"/>
    </row>
    <row r="59" spans="1:7" s="2" customFormat="1" ht="40.5" customHeight="1" x14ac:dyDescent="0.25">
      <c r="A59" s="7" t="s">
        <v>543</v>
      </c>
      <c r="B59" s="7">
        <v>73294314024</v>
      </c>
      <c r="C59" s="5" t="s">
        <v>1</v>
      </c>
      <c r="D59" s="5" t="s">
        <v>41</v>
      </c>
      <c r="E59" s="41">
        <v>669.08</v>
      </c>
      <c r="G59" s="19"/>
    </row>
    <row r="60" spans="1:7" s="2" customFormat="1" ht="40.5" customHeight="1" x14ac:dyDescent="0.25">
      <c r="A60" s="31" t="s">
        <v>544</v>
      </c>
      <c r="B60" s="7" t="str" cm="1">
        <f t="array" ref="B60">IFERROR(INDEX(#REF!,SMALL(IF(#REF!=rngInvoice,ROW(#REF!)-ROW(#REF!)), ROW(51:51)), MATCH($B$6,#REF!, 0)),"")</f>
        <v/>
      </c>
      <c r="C60" s="5"/>
      <c r="D60" s="10"/>
      <c r="E60" s="42">
        <f>SUM(E59)</f>
        <v>669.08</v>
      </c>
      <c r="G60" s="19"/>
    </row>
    <row r="61" spans="1:7" s="2" customFormat="1" ht="40.5" customHeight="1" x14ac:dyDescent="0.25">
      <c r="A61" s="7" t="s">
        <v>114</v>
      </c>
      <c r="B61" s="12">
        <v>27759560625</v>
      </c>
      <c r="C61" s="5" t="s">
        <v>1</v>
      </c>
      <c r="D61" s="10" t="s">
        <v>115</v>
      </c>
      <c r="E61" s="41">
        <v>1495.38</v>
      </c>
      <c r="G61" s="19"/>
    </row>
    <row r="62" spans="1:7" s="2" customFormat="1" ht="40.5" customHeight="1" x14ac:dyDescent="0.25">
      <c r="A62" s="21" t="s">
        <v>186</v>
      </c>
      <c r="B62" s="12" t="str" cm="1">
        <f t="array" ref="B62">IFERROR(INDEX(#REF!,SMALL(IF(#REF!=rngInvoice,ROW(#REF!)-ROW(#REF!)), ROW(50:50)), MATCH($B$6,#REF!, 0)),"")</f>
        <v/>
      </c>
      <c r="C62" s="5"/>
      <c r="D62" s="5"/>
      <c r="E62" s="42">
        <f>SUM(E61)</f>
        <v>1495.38</v>
      </c>
      <c r="G62" s="19"/>
    </row>
    <row r="63" spans="1:7" s="2" customFormat="1" ht="40.5" customHeight="1" x14ac:dyDescent="0.25">
      <c r="A63" s="7" t="s">
        <v>589</v>
      </c>
      <c r="B63" s="12">
        <v>70585473908</v>
      </c>
      <c r="C63" s="5" t="s">
        <v>1</v>
      </c>
      <c r="D63" s="10" t="s">
        <v>68</v>
      </c>
      <c r="E63" s="41">
        <v>10.4</v>
      </c>
      <c r="G63" s="19"/>
    </row>
    <row r="64" spans="1:7" s="2" customFormat="1" ht="40.5" customHeight="1" x14ac:dyDescent="0.25">
      <c r="A64" s="21" t="s">
        <v>590</v>
      </c>
      <c r="B64" s="12" t="str" cm="1">
        <f t="array" ref="B64">IFERROR(INDEX(#REF!,SMALL(IF(#REF!=rngInvoice,ROW(#REF!)-ROW(#REF!)), ROW(55:55)), MATCH($B$6,#REF!, 0)),"")</f>
        <v/>
      </c>
      <c r="C64" s="5" t="str" cm="1">
        <f t="array" ref="C64">IFERROR(INDEX(#REF!,SMALL(IF(#REF!=rngInvoice,ROW(#REF!)-ROW(#REF!)), ROW(55:55)), MATCH($C$6,#REF!, 0)),"")</f>
        <v/>
      </c>
      <c r="D64" s="5"/>
      <c r="E64" s="42">
        <f>SUM(E63)</f>
        <v>10.4</v>
      </c>
      <c r="G64" s="19"/>
    </row>
    <row r="65" spans="1:7" s="2" customFormat="1" ht="40.5" customHeight="1" x14ac:dyDescent="0.25">
      <c r="A65" s="7" t="s">
        <v>587</v>
      </c>
      <c r="B65" s="12">
        <v>54013697016</v>
      </c>
      <c r="C65" s="5" t="s">
        <v>1</v>
      </c>
      <c r="D65" s="10" t="s">
        <v>288</v>
      </c>
      <c r="E65" s="41">
        <v>136.94</v>
      </c>
      <c r="G65" s="19"/>
    </row>
    <row r="66" spans="1:7" s="2" customFormat="1" ht="40.5" customHeight="1" x14ac:dyDescent="0.25">
      <c r="A66" s="7" t="s">
        <v>587</v>
      </c>
      <c r="B66" s="12">
        <v>54013697016</v>
      </c>
      <c r="C66" s="5" t="s">
        <v>1</v>
      </c>
      <c r="D66" s="10" t="s">
        <v>65</v>
      </c>
      <c r="E66" s="41">
        <v>581.25</v>
      </c>
      <c r="G66" s="19"/>
    </row>
    <row r="67" spans="1:7" s="2" customFormat="1" ht="40.5" customHeight="1" x14ac:dyDescent="0.25">
      <c r="A67" s="31" t="s">
        <v>588</v>
      </c>
      <c r="B67" s="12" t="str" cm="1">
        <f t="array" ref="B67">IFERROR(INDEX(#REF!,SMALL(IF(#REF!=rngInvoice,ROW(#REF!)-ROW(#REF!)), ROW(55:55)), MATCH($B$6,#REF!, 0)),"")</f>
        <v/>
      </c>
      <c r="C67" s="5" t="str" cm="1">
        <f t="array" ref="C67">IFERROR(INDEX(#REF!,SMALL(IF(#REF!=rngInvoice,ROW(#REF!)-ROW(#REF!)), ROW(55:55)), MATCH($C$6,#REF!, 0)),"")</f>
        <v/>
      </c>
      <c r="D67" s="5"/>
      <c r="E67" s="42">
        <f>SUM(E65:E66)</f>
        <v>718.19</v>
      </c>
      <c r="G67" s="19"/>
    </row>
    <row r="68" spans="1:7" s="2" customFormat="1" ht="40.5" customHeight="1" x14ac:dyDescent="0.25">
      <c r="A68" s="43" t="s">
        <v>606</v>
      </c>
      <c r="B68" s="12">
        <v>89206455960</v>
      </c>
      <c r="C68" s="5" t="s">
        <v>1</v>
      </c>
      <c r="D68" s="10" t="s">
        <v>49</v>
      </c>
      <c r="E68" s="41">
        <v>67.5</v>
      </c>
      <c r="G68" s="19"/>
    </row>
    <row r="69" spans="1:7" s="2" customFormat="1" ht="40.5" customHeight="1" x14ac:dyDescent="0.25">
      <c r="A69" s="31" t="s">
        <v>607</v>
      </c>
      <c r="B69" s="12" t="str" cm="1">
        <f t="array" ref="B69">IFERROR(INDEX(#REF!,SMALL(IF(#REF!=rngInvoice,ROW(#REF!)-ROW(#REF!)), ROW(55:55)), MATCH($B$6,#REF!, 0)),"")</f>
        <v/>
      </c>
      <c r="C69" s="5" t="str" cm="1">
        <f t="array" ref="C69">IFERROR(INDEX(#REF!,SMALL(IF(#REF!=rngInvoice,ROW(#REF!)-ROW(#REF!)), ROW(55:55)), MATCH($C$6,#REF!, 0)),"")</f>
        <v/>
      </c>
      <c r="D69" s="5"/>
      <c r="E69" s="42">
        <f>SUM(E68)</f>
        <v>67.5</v>
      </c>
      <c r="G69" s="19"/>
    </row>
    <row r="70" spans="1:7" s="2" customFormat="1" ht="40.5" customHeight="1" x14ac:dyDescent="0.25">
      <c r="A70" s="43" t="s">
        <v>608</v>
      </c>
      <c r="B70" s="12">
        <v>58261342396</v>
      </c>
      <c r="C70" s="5" t="s">
        <v>609</v>
      </c>
      <c r="D70" s="10" t="s">
        <v>195</v>
      </c>
      <c r="E70" s="41">
        <v>1754.94</v>
      </c>
      <c r="G70" s="19"/>
    </row>
    <row r="71" spans="1:7" s="2" customFormat="1" ht="40.5" customHeight="1" x14ac:dyDescent="0.25">
      <c r="A71" s="31" t="s">
        <v>610</v>
      </c>
      <c r="B71" s="12" t="str" cm="1">
        <f t="array" ref="B71">IFERROR(INDEX(#REF!,SMALL(IF(#REF!=rngInvoice,ROW(#REF!)-ROW(#REF!)), ROW(64:64)), MATCH($B$6,#REF!, 0)),"")</f>
        <v/>
      </c>
      <c r="C71" s="5" t="str" cm="1">
        <f t="array" ref="C71">IFERROR(INDEX(#REF!,SMALL(IF(#REF!=rngInvoice,ROW(#REF!)-ROW(#REF!)), ROW(64:64)), MATCH($C$6,#REF!, 0)),"")</f>
        <v/>
      </c>
      <c r="D71" s="5"/>
      <c r="E71" s="42">
        <f>SUBTOTAL(109,E70)</f>
        <v>1754.94</v>
      </c>
      <c r="G71" s="19"/>
    </row>
    <row r="72" spans="1:7" s="2" customFormat="1" ht="40.5" customHeight="1" x14ac:dyDescent="0.25">
      <c r="A72" s="43" t="s">
        <v>611</v>
      </c>
      <c r="B72" s="12">
        <v>81584505907</v>
      </c>
      <c r="C72" s="5" t="s">
        <v>147</v>
      </c>
      <c r="D72" s="5" t="s">
        <v>35</v>
      </c>
      <c r="E72" s="41">
        <v>750</v>
      </c>
      <c r="G72" s="19"/>
    </row>
    <row r="73" spans="1:7" s="2" customFormat="1" ht="40.5" customHeight="1" x14ac:dyDescent="0.25">
      <c r="A73" s="31" t="s">
        <v>612</v>
      </c>
      <c r="B73" s="12" t="str" cm="1">
        <f t="array" ref="B73">IFERROR(INDEX(#REF!,SMALL(IF(#REF!=rngInvoice,ROW(#REF!)-ROW(#REF!)), ROW(64:64)), MATCH($B$6,#REF!, 0)),"")</f>
        <v/>
      </c>
      <c r="C73" s="5" t="str" cm="1">
        <f t="array" ref="C73">IFERROR(INDEX(#REF!,SMALL(IF(#REF!=rngInvoice,ROW(#REF!)-ROW(#REF!)), ROW(64:64)), MATCH($C$6,#REF!, 0)),"")</f>
        <v/>
      </c>
      <c r="D73" s="5"/>
      <c r="E73" s="42">
        <f>SUBTOTAL(109,E72)</f>
        <v>750</v>
      </c>
      <c r="G73" s="19"/>
    </row>
    <row r="74" spans="1:7" s="2" customFormat="1" ht="40.5" customHeight="1" x14ac:dyDescent="0.25">
      <c r="A74" s="41" t="s">
        <v>613</v>
      </c>
      <c r="B74" s="12">
        <v>78930689868</v>
      </c>
      <c r="C74" s="5" t="s">
        <v>1</v>
      </c>
      <c r="D74" s="5" t="s">
        <v>153</v>
      </c>
      <c r="E74" s="41">
        <v>510</v>
      </c>
      <c r="G74" s="19"/>
    </row>
    <row r="75" spans="1:7" s="2" customFormat="1" ht="40.5" customHeight="1" x14ac:dyDescent="0.25">
      <c r="A75" s="31" t="s">
        <v>614</v>
      </c>
      <c r="B75" s="12" t="str" cm="1">
        <f t="array" ref="B75">IFERROR(INDEX(#REF!,SMALL(IF(#REF!=rngInvoice,ROW(#REF!)-ROW(#REF!)), ROW(64:64)), MATCH($B$6,#REF!, 0)),"")</f>
        <v/>
      </c>
      <c r="C75" s="5" t="str" cm="1">
        <f t="array" ref="C75">IFERROR(INDEX(#REF!,SMALL(IF(#REF!=rngInvoice,ROW(#REF!)-ROW(#REF!)), ROW(64:64)), MATCH($C$6,#REF!, 0)),"")</f>
        <v/>
      </c>
      <c r="D75" s="5"/>
      <c r="E75" s="42">
        <f>SUBTOTAL(109,E74)</f>
        <v>510</v>
      </c>
      <c r="G75" s="19"/>
    </row>
    <row r="76" spans="1:7" s="2" customFormat="1" ht="40.5" customHeight="1" x14ac:dyDescent="0.25">
      <c r="A76" s="43" t="s">
        <v>615</v>
      </c>
      <c r="B76" s="12">
        <v>32179081874</v>
      </c>
      <c r="C76" s="5" t="s">
        <v>465</v>
      </c>
      <c r="D76" s="5" t="s">
        <v>115</v>
      </c>
      <c r="E76" s="41">
        <v>243.06</v>
      </c>
      <c r="G76" s="19"/>
    </row>
    <row r="77" spans="1:7" s="2" customFormat="1" ht="40.5" customHeight="1" x14ac:dyDescent="0.25">
      <c r="A77" s="31" t="s">
        <v>616</v>
      </c>
      <c r="B77" s="12" t="str" cm="1">
        <f t="array" ref="B77">IFERROR(INDEX(#REF!,SMALL(IF(#REF!=rngInvoice,ROW(#REF!)-ROW(#REF!)), ROW(64:64)), MATCH($B$6,#REF!, 0)),"")</f>
        <v/>
      </c>
      <c r="C77" s="5" t="str" cm="1">
        <f t="array" ref="C77">IFERROR(INDEX(#REF!,SMALL(IF(#REF!=rngInvoice,ROW(#REF!)-ROW(#REF!)), ROW(64:64)), MATCH($C$6,#REF!, 0)),"")</f>
        <v/>
      </c>
      <c r="D77" s="5"/>
      <c r="E77" s="42">
        <f>SUBTOTAL(109,E76)</f>
        <v>243.06</v>
      </c>
      <c r="G77" s="19"/>
    </row>
    <row r="78" spans="1:7" s="2" customFormat="1" ht="40.5" customHeight="1" x14ac:dyDescent="0.25">
      <c r="A78" s="43" t="s">
        <v>447</v>
      </c>
      <c r="B78" s="12">
        <v>5964152545</v>
      </c>
      <c r="C78" s="5" t="s">
        <v>1</v>
      </c>
      <c r="D78" s="5" t="s">
        <v>288</v>
      </c>
      <c r="E78" s="41">
        <v>180</v>
      </c>
      <c r="G78" s="19"/>
    </row>
    <row r="79" spans="1:7" s="2" customFormat="1" ht="40.5" customHeight="1" x14ac:dyDescent="0.25">
      <c r="A79" s="43" t="s">
        <v>447</v>
      </c>
      <c r="B79" s="12">
        <v>5964152545</v>
      </c>
      <c r="C79" s="5" t="s">
        <v>1</v>
      </c>
      <c r="D79" s="10" t="s">
        <v>618</v>
      </c>
      <c r="E79" s="41">
        <v>8638.65</v>
      </c>
      <c r="G79" s="19"/>
    </row>
    <row r="80" spans="1:7" s="2" customFormat="1" ht="40.5" customHeight="1" x14ac:dyDescent="0.25">
      <c r="A80" s="31" t="s">
        <v>617</v>
      </c>
      <c r="B80" s="12" t="str" cm="1">
        <f t="array" ref="B80">IFERROR(INDEX(#REF!,SMALL(IF(#REF!=rngInvoice,ROW(#REF!)-ROW(#REF!)), ROW(64:64)), MATCH($B$6,#REF!, 0)),"")</f>
        <v/>
      </c>
      <c r="C80" s="5" t="str" cm="1">
        <f t="array" ref="C80">IFERROR(INDEX(#REF!,SMALL(IF(#REF!=rngInvoice,ROW(#REF!)-ROW(#REF!)), ROW(64:64)), MATCH($C$6,#REF!, 0)),"")</f>
        <v/>
      </c>
      <c r="D80" s="5"/>
      <c r="E80" s="42">
        <f>SUBTOTAL(109,E78:E79)</f>
        <v>8818.65</v>
      </c>
      <c r="G80" s="19"/>
    </row>
    <row r="81" spans="1:7" s="2" customFormat="1" ht="40.5" customHeight="1" x14ac:dyDescent="0.25">
      <c r="A81" s="43" t="s">
        <v>573</v>
      </c>
      <c r="B81" s="12">
        <v>36162371878</v>
      </c>
      <c r="C81" s="5" t="s">
        <v>1</v>
      </c>
      <c r="D81" s="5" t="s">
        <v>49</v>
      </c>
      <c r="E81" s="41">
        <v>420</v>
      </c>
      <c r="G81" s="19"/>
    </row>
    <row r="82" spans="1:7" s="2" customFormat="1" ht="40.5" customHeight="1" x14ac:dyDescent="0.25">
      <c r="A82" s="31" t="s">
        <v>619</v>
      </c>
      <c r="B82" s="12" t="str" cm="1">
        <f t="array" ref="B82">IFERROR(INDEX(#REF!,SMALL(IF(#REF!=rngInvoice,ROW(#REF!)-ROW(#REF!)), ROW(64:64)), MATCH($B$6,#REF!, 0)),"")</f>
        <v/>
      </c>
      <c r="C82" s="5" t="str" cm="1">
        <f t="array" ref="C82">IFERROR(INDEX(#REF!,SMALL(IF(#REF!=rngInvoice,ROW(#REF!)-ROW(#REF!)), ROW(64:64)), MATCH($C$6,#REF!, 0)),"")</f>
        <v/>
      </c>
      <c r="D82" s="5"/>
      <c r="E82" s="42">
        <f>SUBTOTAL(109,E81)</f>
        <v>420</v>
      </c>
      <c r="G82" s="19"/>
    </row>
    <row r="83" spans="1:7" s="2" customFormat="1" ht="40.5" customHeight="1" x14ac:dyDescent="0.25">
      <c r="A83" s="41" t="s">
        <v>620</v>
      </c>
      <c r="B83" s="12">
        <v>30965986082</v>
      </c>
      <c r="C83" s="5" t="s">
        <v>621</v>
      </c>
      <c r="D83" s="5" t="s">
        <v>62</v>
      </c>
      <c r="E83" s="41">
        <v>900</v>
      </c>
      <c r="G83" s="19"/>
    </row>
    <row r="84" spans="1:7" s="2" customFormat="1" ht="40.5" customHeight="1" x14ac:dyDescent="0.25">
      <c r="A84" s="31" t="s">
        <v>622</v>
      </c>
      <c r="B84" s="12" t="str" cm="1">
        <f t="array" ref="B84">IFERROR(INDEX(#REF!,SMALL(IF(#REF!=rngInvoice,ROW(#REF!)-ROW(#REF!)), ROW(64:64)), MATCH($B$6,#REF!, 0)),"")</f>
        <v/>
      </c>
      <c r="C84" s="5" t="str" cm="1">
        <f t="array" ref="C84">IFERROR(INDEX(#REF!,SMALL(IF(#REF!=rngInvoice,ROW(#REF!)-ROW(#REF!)), ROW(64:64)), MATCH($C$6,#REF!, 0)),"")</f>
        <v/>
      </c>
      <c r="D84" s="5"/>
      <c r="E84" s="42">
        <f>SUBTOTAL(109,E83)</f>
        <v>900</v>
      </c>
      <c r="G84" s="19"/>
    </row>
    <row r="85" spans="1:7" s="2" customFormat="1" ht="40.5" customHeight="1" x14ac:dyDescent="0.25">
      <c r="A85" s="43" t="s">
        <v>149</v>
      </c>
      <c r="B85" s="12">
        <v>73660371074</v>
      </c>
      <c r="C85" s="5" t="s">
        <v>1</v>
      </c>
      <c r="D85" s="10" t="s">
        <v>65</v>
      </c>
      <c r="E85" s="41">
        <v>51.02</v>
      </c>
      <c r="G85" s="19"/>
    </row>
    <row r="86" spans="1:7" s="2" customFormat="1" ht="40.5" customHeight="1" x14ac:dyDescent="0.25">
      <c r="A86" s="43" t="s">
        <v>149</v>
      </c>
      <c r="B86" s="12">
        <v>73660371074</v>
      </c>
      <c r="C86" s="5" t="s">
        <v>1</v>
      </c>
      <c r="D86" s="5" t="s">
        <v>49</v>
      </c>
      <c r="E86" s="41">
        <v>12.5</v>
      </c>
      <c r="G86" s="19"/>
    </row>
    <row r="87" spans="1:7" s="2" customFormat="1" ht="40.5" customHeight="1" x14ac:dyDescent="0.25">
      <c r="A87" s="43" t="s">
        <v>149</v>
      </c>
      <c r="B87" s="12">
        <v>73660371074</v>
      </c>
      <c r="C87" s="5" t="s">
        <v>1</v>
      </c>
      <c r="D87" s="10" t="s">
        <v>195</v>
      </c>
      <c r="E87" s="41">
        <v>683.2</v>
      </c>
      <c r="G87" s="19"/>
    </row>
    <row r="88" spans="1:7" s="2" customFormat="1" ht="40.5" customHeight="1" x14ac:dyDescent="0.25">
      <c r="A88" s="43" t="s">
        <v>149</v>
      </c>
      <c r="B88" s="12">
        <v>73660371074</v>
      </c>
      <c r="C88" s="5" t="s">
        <v>1</v>
      </c>
      <c r="D88" s="10" t="s">
        <v>44</v>
      </c>
      <c r="E88" s="41">
        <v>2822.68</v>
      </c>
      <c r="G88" s="19"/>
    </row>
    <row r="89" spans="1:7" s="2" customFormat="1" ht="40.5" customHeight="1" x14ac:dyDescent="0.25">
      <c r="A89" s="31" t="s">
        <v>623</v>
      </c>
      <c r="B89" s="12" t="str" cm="1">
        <f t="array" ref="B89">IFERROR(INDEX(#REF!,SMALL(IF(#REF!=rngInvoice,ROW(#REF!)-ROW(#REF!)), ROW(82:82)), MATCH($B$6,#REF!, 0)),"")</f>
        <v/>
      </c>
      <c r="C89" s="5" t="str" cm="1">
        <f t="array" ref="C89">IFERROR(INDEX(#REF!,SMALL(IF(#REF!=rngInvoice,ROW(#REF!)-ROW(#REF!)), ROW(82:82)), MATCH($C$6,#REF!, 0)),"")</f>
        <v/>
      </c>
      <c r="D89" s="10"/>
      <c r="E89" s="42">
        <f>SUBTOTAL(109,E85:E88)</f>
        <v>3569.3999999999996</v>
      </c>
      <c r="G89" s="19"/>
    </row>
    <row r="90" spans="1:7" s="2" customFormat="1" ht="40.5" customHeight="1" x14ac:dyDescent="0.25">
      <c r="A90" s="43" t="s">
        <v>624</v>
      </c>
      <c r="B90" s="12">
        <v>20560225710</v>
      </c>
      <c r="C90" s="5" t="s">
        <v>1</v>
      </c>
      <c r="D90" s="10" t="s">
        <v>625</v>
      </c>
      <c r="E90" s="41">
        <v>1590</v>
      </c>
      <c r="G90" s="19"/>
    </row>
    <row r="91" spans="1:7" s="2" customFormat="1" ht="40.5" customHeight="1" x14ac:dyDescent="0.25">
      <c r="A91" s="31" t="s">
        <v>623</v>
      </c>
      <c r="B91" s="12" t="str" cm="1">
        <f t="array" ref="B91">IFERROR(INDEX(#REF!,SMALL(IF(#REF!=rngInvoice,ROW(#REF!)-ROW(#REF!)), ROW(82:82)), MATCH($B$6,#REF!, 0)),"")</f>
        <v/>
      </c>
      <c r="C91" s="5" t="str" cm="1">
        <f t="array" ref="C91">IFERROR(INDEX(#REF!,SMALL(IF(#REF!=rngInvoice,ROW(#REF!)-ROW(#REF!)), ROW(82:82)), MATCH($C$6,#REF!, 0)),"")</f>
        <v/>
      </c>
      <c r="D91" s="10"/>
      <c r="E91" s="42">
        <f>SUBTOTAL(109,E90)</f>
        <v>1590</v>
      </c>
      <c r="G91" s="19"/>
    </row>
    <row r="92" spans="1:7" s="2" customFormat="1" ht="40.5" customHeight="1" x14ac:dyDescent="0.25">
      <c r="A92" s="43" t="s">
        <v>151</v>
      </c>
      <c r="B92" s="12">
        <v>24723122482</v>
      </c>
      <c r="C92" s="5" t="s">
        <v>1</v>
      </c>
      <c r="D92" s="10" t="s">
        <v>153</v>
      </c>
      <c r="E92" s="41">
        <v>520.35</v>
      </c>
      <c r="G92" s="19"/>
    </row>
    <row r="93" spans="1:7" s="2" customFormat="1" ht="40.5" customHeight="1" x14ac:dyDescent="0.25">
      <c r="A93" s="31" t="s">
        <v>626</v>
      </c>
      <c r="B93" s="12" t="str" cm="1">
        <f t="array" ref="B93">IFERROR(INDEX(#REF!,SMALL(IF(#REF!=rngInvoice,ROW(#REF!)-ROW(#REF!)), ROW(82:82)), MATCH($B$6,#REF!, 0)),"")</f>
        <v/>
      </c>
      <c r="C93" s="5" t="str" cm="1">
        <f t="array" ref="C93">IFERROR(INDEX(#REF!,SMALL(IF(#REF!=rngInvoice,ROW(#REF!)-ROW(#REF!)), ROW(82:82)), MATCH($C$6,#REF!, 0)),"")</f>
        <v/>
      </c>
      <c r="D93" s="10"/>
      <c r="E93" s="42">
        <f>SUBTOTAL(109,E92)</f>
        <v>520.35</v>
      </c>
      <c r="G93" s="19"/>
    </row>
    <row r="94" spans="1:7" s="2" customFormat="1" ht="40.5" customHeight="1" x14ac:dyDescent="0.25">
      <c r="A94" s="43" t="s">
        <v>627</v>
      </c>
      <c r="B94" s="12">
        <v>13029915360</v>
      </c>
      <c r="C94" s="5" t="s">
        <v>482</v>
      </c>
      <c r="D94" s="10" t="s">
        <v>79</v>
      </c>
      <c r="E94" s="41">
        <v>9487.5</v>
      </c>
      <c r="G94" s="19"/>
    </row>
    <row r="95" spans="1:7" s="2" customFormat="1" ht="40.5" customHeight="1" x14ac:dyDescent="0.25">
      <c r="A95" s="31" t="s">
        <v>628</v>
      </c>
      <c r="B95" s="12" t="str" cm="1">
        <f t="array" ref="B95">IFERROR(INDEX(#REF!,SMALL(IF(#REF!=rngInvoice,ROW(#REF!)-ROW(#REF!)), ROW(89:89)), MATCH($B$6,#REF!, 0)),"")</f>
        <v/>
      </c>
      <c r="C95" s="5" t="str" cm="1">
        <f t="array" ref="C95">IFERROR(INDEX(#REF!,SMALL(IF(#REF!=rngInvoice,ROW(#REF!)-ROW(#REF!)), ROW(89:89)), MATCH($C$6,#REF!, 0)),"")</f>
        <v/>
      </c>
      <c r="D95" s="10"/>
      <c r="E95" s="42">
        <f>SUBTOTAL(109,E94)</f>
        <v>9487.5</v>
      </c>
      <c r="G95" s="19"/>
    </row>
    <row r="96" spans="1:7" s="2" customFormat="1" ht="40.5" customHeight="1" x14ac:dyDescent="0.25">
      <c r="A96" s="43" t="s">
        <v>86</v>
      </c>
      <c r="B96" s="12">
        <v>92652872761</v>
      </c>
      <c r="C96" s="5" t="s">
        <v>1</v>
      </c>
      <c r="D96" s="10" t="s">
        <v>79</v>
      </c>
      <c r="E96" s="41">
        <v>345.8</v>
      </c>
      <c r="G96" s="19"/>
    </row>
    <row r="97" spans="1:9" s="2" customFormat="1" ht="40.5" customHeight="1" x14ac:dyDescent="0.25">
      <c r="A97" s="31" t="s">
        <v>87</v>
      </c>
      <c r="B97" s="12" t="str" cm="1">
        <f t="array" ref="B97">IFERROR(INDEX(#REF!,SMALL(IF(#REF!=rngInvoice,ROW(#REF!)-ROW(#REF!)), ROW(89:89)), MATCH($B$6,#REF!, 0)),"")</f>
        <v/>
      </c>
      <c r="C97" s="5" t="str" cm="1">
        <f t="array" ref="C97">IFERROR(INDEX(#REF!,SMALL(IF(#REF!=rngInvoice,ROW(#REF!)-ROW(#REF!)), ROW(89:89)), MATCH($C$6,#REF!, 0)),"")</f>
        <v/>
      </c>
      <c r="D97" s="10"/>
      <c r="E97" s="42">
        <f>SUBTOTAL(109,E96)</f>
        <v>345.8</v>
      </c>
      <c r="G97" s="19"/>
    </row>
    <row r="98" spans="1:9" s="2" customFormat="1" ht="40.5" customHeight="1" x14ac:dyDescent="0.25">
      <c r="A98" s="43" t="s">
        <v>629</v>
      </c>
      <c r="B98" s="12">
        <v>54785706125</v>
      </c>
      <c r="C98" s="5" t="s">
        <v>181</v>
      </c>
      <c r="D98" s="10" t="s">
        <v>41</v>
      </c>
      <c r="E98" s="41">
        <v>1000</v>
      </c>
      <c r="G98" s="19"/>
    </row>
    <row r="99" spans="1:9" s="2" customFormat="1" ht="40.5" customHeight="1" x14ac:dyDescent="0.25">
      <c r="A99" s="31" t="s">
        <v>630</v>
      </c>
      <c r="B99" s="12" t="str" cm="1">
        <f t="array" ref="B99">IFERROR(INDEX(#REF!,SMALL(IF(#REF!=rngInvoice,ROW(#REF!)-ROW(#REF!)), ROW(92:92)), MATCH($B$6,#REF!, 0)),"")</f>
        <v/>
      </c>
      <c r="C99" s="5" t="str" cm="1">
        <f t="array" ref="C99">IFERROR(INDEX(#REF!,SMALL(IF(#REF!=rngInvoice,ROW(#REF!)-ROW(#REF!)), ROW(92:92)), MATCH($C$6,#REF!, 0)),"")</f>
        <v/>
      </c>
      <c r="D99" s="10"/>
      <c r="E99" s="42">
        <f>SUBTOTAL(109,E98)</f>
        <v>1000</v>
      </c>
      <c r="G99" s="19"/>
    </row>
    <row r="100" spans="1:9" s="2" customFormat="1" ht="40.5" customHeight="1" x14ac:dyDescent="0.25">
      <c r="A100" s="53" t="s">
        <v>162</v>
      </c>
      <c r="B100" s="12">
        <v>70157232090</v>
      </c>
      <c r="C100" s="5"/>
      <c r="D100" s="10" t="s">
        <v>474</v>
      </c>
      <c r="E100" s="41">
        <v>200</v>
      </c>
      <c r="G100" s="19"/>
    </row>
    <row r="101" spans="1:9" s="2" customFormat="1" ht="40.5" customHeight="1" x14ac:dyDescent="0.25">
      <c r="A101" s="31" t="s">
        <v>631</v>
      </c>
      <c r="B101" s="12" t="str" cm="1">
        <f t="array" ref="B101">IFERROR(INDEX(#REF!,SMALL(IF(#REF!=rngInvoice,ROW(#REF!)-ROW(#REF!)), ROW(92:92)), MATCH($B$6,#REF!, 0)),"")</f>
        <v/>
      </c>
      <c r="C101" s="5" t="str" cm="1">
        <f t="array" ref="C101">IFERROR(INDEX(#REF!,SMALL(IF(#REF!=rngInvoice,ROW(#REF!)-ROW(#REF!)), ROW(92:92)), MATCH($C$6,#REF!, 0)),"")</f>
        <v/>
      </c>
      <c r="D101" s="10"/>
      <c r="E101" s="42">
        <f>SUBTOTAL(109,E100)</f>
        <v>200</v>
      </c>
      <c r="G101" s="19"/>
    </row>
    <row r="102" spans="1:9" s="2" customFormat="1" ht="40.5" customHeight="1" x14ac:dyDescent="0.25">
      <c r="A102" s="43" t="s">
        <v>123</v>
      </c>
      <c r="B102" s="12">
        <v>57189591567</v>
      </c>
      <c r="C102" s="5" t="s">
        <v>1</v>
      </c>
      <c r="D102" s="10" t="s">
        <v>44</v>
      </c>
      <c r="E102" s="41">
        <v>200.58</v>
      </c>
      <c r="G102" s="19"/>
    </row>
    <row r="103" spans="1:9" s="2" customFormat="1" ht="40.5" customHeight="1" x14ac:dyDescent="0.25">
      <c r="A103" s="43" t="s">
        <v>123</v>
      </c>
      <c r="B103" s="12">
        <v>57189591567</v>
      </c>
      <c r="C103" s="5" t="s">
        <v>1</v>
      </c>
      <c r="D103" s="10" t="s">
        <v>632</v>
      </c>
      <c r="E103" s="41">
        <v>33558.94</v>
      </c>
      <c r="G103" s="19"/>
    </row>
    <row r="104" spans="1:9" s="2" customFormat="1" ht="40.5" customHeight="1" x14ac:dyDescent="0.25">
      <c r="A104" s="43" t="s">
        <v>123</v>
      </c>
      <c r="B104" s="12">
        <v>57189591567</v>
      </c>
      <c r="C104" s="5" t="s">
        <v>1</v>
      </c>
      <c r="D104" s="10" t="s">
        <v>451</v>
      </c>
      <c r="E104" s="41">
        <v>8880.4599999999991</v>
      </c>
      <c r="G104" s="19"/>
    </row>
    <row r="105" spans="1:9" s="2" customFormat="1" ht="40.5" customHeight="1" x14ac:dyDescent="0.25">
      <c r="A105" s="31" t="s">
        <v>633</v>
      </c>
      <c r="B105" s="12" t="str" cm="1">
        <f t="array" ref="B105">IFERROR(INDEX(#REF!,SMALL(IF(#REF!=rngInvoice,ROW(#REF!)-ROW(#REF!)), ROW(92:92)), MATCH($B$6,#REF!, 0)),"")</f>
        <v/>
      </c>
      <c r="C105" s="5" t="str" cm="1">
        <f t="array" ref="C105">IFERROR(INDEX(#REF!,SMALL(IF(#REF!=rngInvoice,ROW(#REF!)-ROW(#REF!)), ROW(92:92)), MATCH($C$6,#REF!, 0)),"")</f>
        <v/>
      </c>
      <c r="D105" s="10"/>
      <c r="E105" s="42">
        <f>SUBTOTAL(109,E102:E104)</f>
        <v>42639.98</v>
      </c>
      <c r="G105" s="19"/>
    </row>
    <row r="106" spans="1:9" s="2" customFormat="1" ht="40.5" customHeight="1" x14ac:dyDescent="0.25">
      <c r="A106" s="43" t="s">
        <v>634</v>
      </c>
      <c r="B106" s="12">
        <v>93478415300</v>
      </c>
      <c r="C106" s="12" t="s">
        <v>1</v>
      </c>
      <c r="D106" s="10" t="s">
        <v>79</v>
      </c>
      <c r="E106" s="41">
        <v>2650</v>
      </c>
      <c r="G106" s="19"/>
    </row>
    <row r="107" spans="1:9" s="2" customFormat="1" ht="40.5" customHeight="1" x14ac:dyDescent="0.25">
      <c r="A107" s="31" t="s">
        <v>635</v>
      </c>
      <c r="B107" s="12" t="str" cm="1">
        <f t="array" ref="B107">IFERROR(INDEX(#REF!,SMALL(IF(#REF!=rngInvoice,ROW(#REF!)-ROW(#REF!)), ROW(89:89)), MATCH($B$6,#REF!, 0)),"")</f>
        <v/>
      </c>
      <c r="C107" s="5" t="str" cm="1">
        <f t="array" ref="C107">IFERROR(INDEX(#REF!,SMALL(IF(#REF!=rngInvoice,ROW(#REF!)-ROW(#REF!)), ROW(89:89)), MATCH($C$6,#REF!, 0)),"")</f>
        <v/>
      </c>
      <c r="D107" s="10"/>
      <c r="E107" s="42">
        <f>SUBTOTAL(109,E106)</f>
        <v>2650</v>
      </c>
      <c r="G107" s="19"/>
    </row>
    <row r="108" spans="1:9" s="2" customFormat="1" ht="40.5" customHeight="1" x14ac:dyDescent="0.25">
      <c r="A108" s="43" t="s">
        <v>636</v>
      </c>
      <c r="B108" s="12">
        <v>17365305988</v>
      </c>
      <c r="C108" s="5" t="s">
        <v>637</v>
      </c>
      <c r="D108" s="5" t="s">
        <v>44</v>
      </c>
      <c r="E108" s="41">
        <v>39</v>
      </c>
      <c r="G108" s="19"/>
    </row>
    <row r="109" spans="1:9" s="2" customFormat="1" ht="40.5" customHeight="1" x14ac:dyDescent="0.25">
      <c r="A109" s="43" t="s">
        <v>636</v>
      </c>
      <c r="B109" s="12">
        <v>17365305988</v>
      </c>
      <c r="C109" s="5" t="s">
        <v>637</v>
      </c>
      <c r="D109" s="10" t="s">
        <v>35</v>
      </c>
      <c r="E109" s="41">
        <v>8</v>
      </c>
      <c r="G109" s="19"/>
    </row>
    <row r="110" spans="1:9" s="2" customFormat="1" ht="40.5" customHeight="1" x14ac:dyDescent="0.25">
      <c r="A110" s="31" t="s">
        <v>638</v>
      </c>
      <c r="B110" s="12" t="str" cm="1">
        <f t="array" ref="B110">IFERROR(INDEX(#REF!,SMALL(IF(#REF!=rngInvoice,ROW(#REF!)-ROW(#REF!)), ROW(103:103)), MATCH($B$6,#REF!, 0)),"")</f>
        <v/>
      </c>
      <c r="C110" s="5" t="str" cm="1">
        <f t="array" ref="C110">IFERROR(INDEX(#REF!,SMALL(IF(#REF!=rngInvoice,ROW(#REF!)-ROW(#REF!)), ROW(103:103)), MATCH($C$6,#REF!, 0)),"")</f>
        <v/>
      </c>
      <c r="D110" s="5"/>
      <c r="E110" s="42">
        <f>SUBTOTAL(109,E108:E109)</f>
        <v>47</v>
      </c>
      <c r="G110" s="19"/>
    </row>
    <row r="111" spans="1:9" s="2" customFormat="1" ht="40.5" customHeight="1" x14ac:dyDescent="0.25">
      <c r="A111" s="7" t="s">
        <v>31</v>
      </c>
      <c r="B111" s="7">
        <v>39122275975</v>
      </c>
      <c r="C111" s="5" t="s">
        <v>1</v>
      </c>
      <c r="D111" s="5" t="s">
        <v>11</v>
      </c>
      <c r="E111" s="41">
        <v>450.58</v>
      </c>
      <c r="G111" s="19"/>
    </row>
    <row r="112" spans="1:9" s="2" customFormat="1" ht="40.5" customHeight="1" x14ac:dyDescent="0.25">
      <c r="A112" s="21" t="s">
        <v>32</v>
      </c>
      <c r="B112" s="7" t="str" cm="1">
        <f t="array" ref="B112">IFERROR(INDEX(#REF!,SMALL(IF(#REF!=rngInvoice,ROW(#REF!)-ROW(#REF!)), ROW(#REF!)), MATCH($B$6,#REF!, 0)),"")</f>
        <v/>
      </c>
      <c r="C112" s="5" t="str" cm="1">
        <f t="array" ref="C112">IFERROR(INDEX(#REF!,SMALL(IF(#REF!=rngInvoice,ROW(#REF!)-ROW(#REF!)), ROW(#REF!)), MATCH($C$6,#REF!, 0)),"")</f>
        <v/>
      </c>
      <c r="D112" s="10"/>
      <c r="E112" s="26">
        <f>SUM(E111)</f>
        <v>450.58</v>
      </c>
      <c r="G112" s="19"/>
      <c r="I112" s="37" t="e">
        <f>SUM(#REF!+#REF!+E114+E116+E118+#REF!+E120+#REF!+#REF!+#REF!+E122+E124+E126+E128+E130+E132+E136+#REF!+E138+#REF!+#REF!+E134)</f>
        <v>#REF!</v>
      </c>
    </row>
    <row r="113" spans="1:5" ht="33.950000000000003" customHeight="1" x14ac:dyDescent="0.25">
      <c r="A113" s="33" t="s">
        <v>305</v>
      </c>
      <c r="B113" s="7" t="s">
        <v>88</v>
      </c>
      <c r="C113" s="5" t="s">
        <v>88</v>
      </c>
      <c r="D113" s="34" t="s">
        <v>89</v>
      </c>
      <c r="E113" s="36">
        <v>2098.81</v>
      </c>
    </row>
    <row r="114" spans="1:5" ht="33.950000000000003" customHeight="1" x14ac:dyDescent="0.25">
      <c r="A114" s="35" t="s">
        <v>306</v>
      </c>
      <c r="B114" s="7" t="str" cm="1">
        <f t="array" ref="B114">IFERROR(INDEX(#REF!,SMALL(IF(#REF!=rngInvoice,ROW(#REF!)-ROW(#REF!)), ROW(#REF!)), MATCH($B$6,#REF!, 0)),"")</f>
        <v/>
      </c>
      <c r="C114" s="5" t="str" cm="1">
        <f t="array" ref="C114">IFERROR(INDEX(#REF!,SMALL(IF(#REF!=rngInvoice,ROW(#REF!)-ROW(#REF!)), ROW(#REF!)), MATCH($C$6,#REF!, 0)),"")</f>
        <v/>
      </c>
      <c r="D114" s="34"/>
      <c r="E114" s="26">
        <f>SUBTOTAL(109,E113:E113)</f>
        <v>2098.81</v>
      </c>
    </row>
    <row r="115" spans="1:5" ht="33.950000000000003" customHeight="1" x14ac:dyDescent="0.25">
      <c r="A115" s="33" t="s">
        <v>309</v>
      </c>
      <c r="B115" s="7" t="s">
        <v>88</v>
      </c>
      <c r="C115" s="5" t="s">
        <v>88</v>
      </c>
      <c r="D115" s="34" t="s">
        <v>89</v>
      </c>
      <c r="E115" s="36">
        <v>394.17</v>
      </c>
    </row>
    <row r="116" spans="1:5" ht="33.950000000000003" customHeight="1" x14ac:dyDescent="0.25">
      <c r="A116" s="35" t="s">
        <v>310</v>
      </c>
      <c r="B116" s="7" t="str" cm="1">
        <f t="array" ref="B116">IFERROR(INDEX(#REF!,SMALL(IF(#REF!=rngInvoice,ROW(#REF!)-ROW(#REF!)), ROW(25:25)), MATCH($B$6,#REF!, 0)),"")</f>
        <v/>
      </c>
      <c r="C116" s="5" t="str" cm="1">
        <f t="array" ref="C116">IFERROR(INDEX(#REF!,SMALL(IF(#REF!=rngInvoice,ROW(#REF!)-ROW(#REF!)), ROW(25:25)), MATCH($C$6,#REF!, 0)),"")</f>
        <v/>
      </c>
      <c r="D116" s="34"/>
      <c r="E116" s="26">
        <f>SUBTOTAL(109,E115:E115)</f>
        <v>394.17</v>
      </c>
    </row>
    <row r="117" spans="1:5" ht="33.950000000000003" customHeight="1" x14ac:dyDescent="0.25">
      <c r="A117" s="33" t="s">
        <v>311</v>
      </c>
      <c r="B117" s="7" t="s">
        <v>88</v>
      </c>
      <c r="C117" s="5" t="s">
        <v>88</v>
      </c>
      <c r="D117" s="34" t="s">
        <v>89</v>
      </c>
      <c r="E117" s="36">
        <v>788.33</v>
      </c>
    </row>
    <row r="118" spans="1:5" ht="33.950000000000003" customHeight="1" x14ac:dyDescent="0.25">
      <c r="A118" s="35" t="s">
        <v>312</v>
      </c>
      <c r="B118" s="7" t="str" cm="1">
        <f t="array" ref="B118">IFERROR(INDEX(#REF!,SMALL(IF(#REF!=rngInvoice,ROW(#REF!)-ROW(#REF!)), ROW(63:63)), MATCH($B$6,#REF!, 0)),"")</f>
        <v/>
      </c>
      <c r="C118" s="5" t="str" cm="1">
        <f t="array" ref="C118">IFERROR(INDEX(#REF!,SMALL(IF(#REF!=rngInvoice,ROW(#REF!)-ROW(#REF!)), ROW(63:63)), MATCH($C$6,#REF!, 0)),"")</f>
        <v/>
      </c>
      <c r="D118" s="34"/>
      <c r="E118" s="26">
        <f>SUBTOTAL(109,E117:E117)</f>
        <v>788.33</v>
      </c>
    </row>
    <row r="119" spans="1:5" ht="33.950000000000003" customHeight="1" x14ac:dyDescent="0.25">
      <c r="A119" s="40" t="s">
        <v>307</v>
      </c>
      <c r="B119" s="7" t="s">
        <v>88</v>
      </c>
      <c r="C119" s="5" t="s">
        <v>88</v>
      </c>
      <c r="D119" s="34" t="s">
        <v>89</v>
      </c>
      <c r="E119" s="32">
        <v>3396.88</v>
      </c>
    </row>
    <row r="120" spans="1:5" ht="33.950000000000003" customHeight="1" x14ac:dyDescent="0.25">
      <c r="A120" s="35" t="s">
        <v>308</v>
      </c>
      <c r="B120" s="7" t="str" cm="1">
        <f t="array" ref="B120">IFERROR(INDEX(#REF!,SMALL(IF(#REF!=rngInvoice,ROW(#REF!)-ROW(#REF!)), ROW(113:113)), MATCH($B$6,#REF!, 0)),"")</f>
        <v/>
      </c>
      <c r="C120" s="5" t="str" cm="1">
        <f t="array" ref="C120">IFERROR(INDEX(#REF!,SMALL(IF(#REF!=rngInvoice,ROW(#REF!)-ROW(#REF!)), ROW(113:113)), MATCH($C$6,#REF!, 0)),"")</f>
        <v/>
      </c>
      <c r="D120" s="34"/>
      <c r="E120" s="26">
        <f>SUBTOTAL(109,E119:E119)</f>
        <v>3396.88</v>
      </c>
    </row>
    <row r="121" spans="1:5" ht="33.950000000000003" customHeight="1" x14ac:dyDescent="0.25">
      <c r="A121" s="40" t="s">
        <v>319</v>
      </c>
      <c r="B121" s="7" t="s">
        <v>88</v>
      </c>
      <c r="C121" s="5" t="s">
        <v>88</v>
      </c>
      <c r="D121" s="34" t="s">
        <v>89</v>
      </c>
      <c r="E121" s="32">
        <v>49.27</v>
      </c>
    </row>
    <row r="122" spans="1:5" ht="33.950000000000003" customHeight="1" x14ac:dyDescent="0.25">
      <c r="A122" s="35" t="s">
        <v>320</v>
      </c>
      <c r="B122" s="7" t="str" cm="1">
        <f t="array" ref="B122">IFERROR(INDEX(#REF!,SMALL(IF(#REF!=rngInvoice,ROW(#REF!)-ROW(#REF!)), ROW(113:113)), MATCH($B$6,#REF!, 0)),"")</f>
        <v/>
      </c>
      <c r="C122" s="5" t="str" cm="1">
        <f t="array" ref="C122">IFERROR(INDEX(#REF!,SMALL(IF(#REF!=rngInvoice,ROW(#REF!)-ROW(#REF!)), ROW(113:113)), MATCH($C$6,#REF!, 0)),"")</f>
        <v/>
      </c>
      <c r="D122" s="34"/>
      <c r="E122" s="26">
        <f>SUBTOTAL(109,E121:E121)</f>
        <v>49.27</v>
      </c>
    </row>
    <row r="123" spans="1:5" ht="33.950000000000003" customHeight="1" x14ac:dyDescent="0.25">
      <c r="A123" s="40" t="s">
        <v>96</v>
      </c>
      <c r="B123" s="7" t="s">
        <v>88</v>
      </c>
      <c r="C123" s="5" t="s">
        <v>88</v>
      </c>
      <c r="D123" s="34" t="s">
        <v>89</v>
      </c>
      <c r="E123" s="32">
        <v>1806.6</v>
      </c>
    </row>
    <row r="124" spans="1:5" ht="33.950000000000003" customHeight="1" x14ac:dyDescent="0.25">
      <c r="A124" s="35" t="s">
        <v>97</v>
      </c>
      <c r="B124" s="7" t="str" cm="1">
        <f t="array" ref="B124">IFERROR(INDEX(#REF!,SMALL(IF(#REF!=rngInvoice,ROW(#REF!)-ROW(#REF!)), ROW(113:113)), MATCH($B$6,#REF!, 0)),"")</f>
        <v/>
      </c>
      <c r="C124" s="5" t="str" cm="1">
        <f t="array" ref="C124">IFERROR(INDEX(#REF!,SMALL(IF(#REF!=rngInvoice,ROW(#REF!)-ROW(#REF!)), ROW(113:113)), MATCH($C$6,#REF!, 0)),"")</f>
        <v/>
      </c>
      <c r="D124" s="34"/>
      <c r="E124" s="26">
        <f>SUBTOTAL(109,E123:E123)</f>
        <v>1806.6</v>
      </c>
    </row>
    <row r="125" spans="1:5" ht="33.950000000000003" customHeight="1" x14ac:dyDescent="0.25">
      <c r="A125" s="40" t="s">
        <v>645</v>
      </c>
      <c r="B125" s="7" t="s">
        <v>88</v>
      </c>
      <c r="C125" s="5" t="s">
        <v>88</v>
      </c>
      <c r="D125" s="34" t="s">
        <v>89</v>
      </c>
      <c r="E125" s="32">
        <v>1706.35</v>
      </c>
    </row>
    <row r="126" spans="1:5" ht="33.950000000000003" customHeight="1" x14ac:dyDescent="0.25">
      <c r="A126" s="35" t="s">
        <v>646</v>
      </c>
      <c r="B126" s="7" t="str" cm="1">
        <f t="array" ref="B126">IFERROR(INDEX(#REF!,SMALL(IF(#REF!=rngInvoice,ROW(#REF!)-ROW(#REF!)), ROW(113:113)), MATCH($B$6,#REF!, 0)),"")</f>
        <v/>
      </c>
      <c r="C126" s="5" t="str" cm="1">
        <f t="array" ref="C126">IFERROR(INDEX(#REF!,SMALL(IF(#REF!=rngInvoice,ROW(#REF!)-ROW(#REF!)), ROW(113:113)), MATCH($C$6,#REF!, 0)),"")</f>
        <v/>
      </c>
      <c r="D126" s="34"/>
      <c r="E126" s="26">
        <f>SUBTOTAL(109,E125:E125)</f>
        <v>1706.35</v>
      </c>
    </row>
    <row r="127" spans="1:5" ht="33.950000000000003" customHeight="1" x14ac:dyDescent="0.25">
      <c r="A127" s="40" t="s">
        <v>325</v>
      </c>
      <c r="B127" s="7" t="s">
        <v>88</v>
      </c>
      <c r="C127" s="5" t="s">
        <v>88</v>
      </c>
      <c r="D127" s="34" t="s">
        <v>89</v>
      </c>
      <c r="E127" s="32">
        <v>246.36</v>
      </c>
    </row>
    <row r="128" spans="1:5" ht="33.950000000000003" customHeight="1" x14ac:dyDescent="0.25">
      <c r="A128" s="35" t="s">
        <v>326</v>
      </c>
      <c r="B128" s="7" t="str" cm="1">
        <f t="array" ref="B128">IFERROR(INDEX(#REF!,SMALL(IF(#REF!=rngInvoice,ROW(#REF!)-ROW(#REF!)), ROW(113:113)), MATCH($B$6,#REF!, 0)),"")</f>
        <v/>
      </c>
      <c r="C128" s="5" t="str" cm="1">
        <f t="array" ref="C128">IFERROR(INDEX(#REF!,SMALL(IF(#REF!=rngInvoice,ROW(#REF!)-ROW(#REF!)), ROW(113:113)), MATCH($C$6,#REF!, 0)),"")</f>
        <v/>
      </c>
      <c r="D128" s="34"/>
      <c r="E128" s="26">
        <f>SUBTOTAL(109,E127:E127)</f>
        <v>246.36</v>
      </c>
    </row>
    <row r="129" spans="1:5" ht="33.950000000000003" customHeight="1" x14ac:dyDescent="0.25">
      <c r="A129" s="40" t="s">
        <v>327</v>
      </c>
      <c r="B129" s="7" t="s">
        <v>88</v>
      </c>
      <c r="C129" s="5" t="s">
        <v>88</v>
      </c>
      <c r="D129" s="34" t="s">
        <v>89</v>
      </c>
      <c r="E129" s="32">
        <v>541.98</v>
      </c>
    </row>
    <row r="130" spans="1:5" ht="33.950000000000003" customHeight="1" x14ac:dyDescent="0.25">
      <c r="A130" s="35" t="s">
        <v>328</v>
      </c>
      <c r="B130" s="7" t="str" cm="1">
        <f t="array" ref="B130">IFERROR(INDEX(#REF!,SMALL(IF(#REF!=rngInvoice,ROW(#REF!)-ROW(#REF!)), ROW(113:113)), MATCH($B$6,#REF!, 0)),"")</f>
        <v/>
      </c>
      <c r="C130" s="5" t="str" cm="1">
        <f t="array" ref="C130">IFERROR(INDEX(#REF!,SMALL(IF(#REF!=rngInvoice,ROW(#REF!)-ROW(#REF!)), ROW(113:113)), MATCH($C$6,#REF!, 0)),"")</f>
        <v/>
      </c>
      <c r="D130" s="34"/>
      <c r="E130" s="26">
        <f>SUBTOTAL(109,E129:E129)</f>
        <v>541.98</v>
      </c>
    </row>
    <row r="131" spans="1:5" ht="33.950000000000003" customHeight="1" x14ac:dyDescent="0.25">
      <c r="A131" s="40" t="s">
        <v>647</v>
      </c>
      <c r="B131" s="7" t="s">
        <v>88</v>
      </c>
      <c r="C131" s="5" t="s">
        <v>88</v>
      </c>
      <c r="D131" s="34" t="s">
        <v>89</v>
      </c>
      <c r="E131" s="32">
        <v>1020.57</v>
      </c>
    </row>
    <row r="132" spans="1:5" ht="33.950000000000003" customHeight="1" x14ac:dyDescent="0.25">
      <c r="A132" s="35" t="s">
        <v>648</v>
      </c>
      <c r="B132" s="7" t="str" cm="1">
        <f t="array" ref="B132">IFERROR(INDEX(#REF!,SMALL(IF(#REF!=rngInvoice,ROW(#REF!)-ROW(#REF!)), ROW(113:113)), MATCH($B$6,#REF!, 0)),"")</f>
        <v/>
      </c>
      <c r="C132" s="5" t="str" cm="1">
        <f t="array" ref="C132">IFERROR(INDEX(#REF!,SMALL(IF(#REF!=rngInvoice,ROW(#REF!)-ROW(#REF!)), ROW(113:113)), MATCH($C$6,#REF!, 0)),"")</f>
        <v/>
      </c>
      <c r="D132" s="34"/>
      <c r="E132" s="26">
        <f>SUBTOTAL(109,E131:E131)</f>
        <v>1020.57</v>
      </c>
    </row>
    <row r="133" spans="1:5" ht="33.950000000000003" customHeight="1" x14ac:dyDescent="0.25">
      <c r="A133" s="44" t="s">
        <v>649</v>
      </c>
      <c r="B133" s="45" t="s">
        <v>88</v>
      </c>
      <c r="C133" s="46" t="s">
        <v>88</v>
      </c>
      <c r="D133" s="47" t="s">
        <v>89</v>
      </c>
      <c r="E133" s="48">
        <v>1092.18</v>
      </c>
    </row>
    <row r="134" spans="1:5" ht="33.950000000000003" customHeight="1" x14ac:dyDescent="0.25">
      <c r="A134" s="35" t="s">
        <v>650</v>
      </c>
      <c r="B134" s="7" t="str" cm="1">
        <f t="array" ref="B134">IFERROR(INDEX(#REF!,SMALL(IF(#REF!=rngInvoice,ROW(#REF!)-ROW(#REF!)), ROW(127:127)), MATCH($B$6,#REF!, 0)),"")</f>
        <v/>
      </c>
      <c r="C134" s="5" t="str" cm="1">
        <f t="array" ref="C134">IFERROR(INDEX(#REF!,SMALL(IF(#REF!=rngInvoice,ROW(#REF!)-ROW(#REF!)), ROW(127:127)), MATCH($C$6,#REF!, 0)),"")</f>
        <v/>
      </c>
      <c r="D134" s="34"/>
      <c r="E134" s="26">
        <f>SUBTOTAL(109,E133:E133)</f>
        <v>1092.18</v>
      </c>
    </row>
    <row r="135" spans="1:5" ht="33.950000000000003" customHeight="1" x14ac:dyDescent="0.25">
      <c r="A135" s="40" t="s">
        <v>651</v>
      </c>
      <c r="B135" s="7" t="s">
        <v>88</v>
      </c>
      <c r="C135" s="5" t="s">
        <v>88</v>
      </c>
      <c r="D135" s="34" t="s">
        <v>89</v>
      </c>
      <c r="E135" s="32">
        <v>1116.46</v>
      </c>
    </row>
    <row r="136" spans="1:5" ht="33.950000000000003" customHeight="1" x14ac:dyDescent="0.25">
      <c r="A136" s="35" t="s">
        <v>652</v>
      </c>
      <c r="B136" s="7" t="str" cm="1">
        <f t="array" ref="B136">IFERROR(INDEX(#REF!,SMALL(IF(#REF!=rngInvoice,ROW(#REF!)-ROW(#REF!)), ROW(128:128)), MATCH($B$6,#REF!, 0)),"")</f>
        <v/>
      </c>
      <c r="C136" s="5" t="str" cm="1">
        <f t="array" ref="C136">IFERROR(INDEX(#REF!,SMALL(IF(#REF!=rngInvoice,ROW(#REF!)-ROW(#REF!)), ROW(128:128)), MATCH($C$6,#REF!, 0)),"")</f>
        <v/>
      </c>
      <c r="D136" s="34"/>
      <c r="E136" s="26">
        <f>SUBTOTAL(109,E135:E135)</f>
        <v>1116.46</v>
      </c>
    </row>
    <row r="137" spans="1:5" ht="33.950000000000003" customHeight="1" x14ac:dyDescent="0.25">
      <c r="A137" s="40" t="s">
        <v>337</v>
      </c>
      <c r="B137" s="7" t="s">
        <v>88</v>
      </c>
      <c r="C137" s="5" t="s">
        <v>88</v>
      </c>
      <c r="D137" s="34" t="s">
        <v>89</v>
      </c>
      <c r="E137" s="32">
        <v>344.89</v>
      </c>
    </row>
    <row r="138" spans="1:5" ht="33.950000000000003" customHeight="1" x14ac:dyDescent="0.25">
      <c r="A138" s="35" t="s">
        <v>338</v>
      </c>
      <c r="B138" s="7" t="str" cm="1">
        <f t="array" ref="B138">IFERROR(INDEX(#REF!,SMALL(IF(#REF!=rngInvoice,ROW(#REF!)-ROW(#REF!)), ROW(128:128)), MATCH($B$6,#REF!, 0)),"")</f>
        <v/>
      </c>
      <c r="C138" s="5" t="str" cm="1">
        <f t="array" ref="C138">IFERROR(INDEX(#REF!,SMALL(IF(#REF!=rngInvoice,ROW(#REF!)-ROW(#REF!)), ROW(128:128)), MATCH($C$6,#REF!, 0)),"")</f>
        <v/>
      </c>
      <c r="D138" s="34"/>
      <c r="E138" s="26">
        <f>SUBTOTAL(109,E137:E137)</f>
        <v>344.89</v>
      </c>
    </row>
    <row r="139" spans="1:5" ht="33.950000000000003" customHeight="1" x14ac:dyDescent="0.25">
      <c r="A139" s="44" t="s">
        <v>351</v>
      </c>
      <c r="B139" s="45" t="s">
        <v>88</v>
      </c>
      <c r="C139" s="46" t="s">
        <v>88</v>
      </c>
      <c r="D139" s="47" t="s">
        <v>89</v>
      </c>
      <c r="E139" s="48">
        <v>449.05</v>
      </c>
    </row>
    <row r="140" spans="1:5" ht="33.950000000000003" customHeight="1" x14ac:dyDescent="0.25">
      <c r="A140" s="35" t="s">
        <v>394</v>
      </c>
      <c r="B140" s="7" t="str" cm="1">
        <f t="array" ref="B140">IFERROR(INDEX(#REF!,SMALL(IF(#REF!=rngInvoice,ROW(#REF!)-ROW(#REF!)), ROW(137:137)), MATCH($B$6,#REF!, 0)),"")</f>
        <v/>
      </c>
      <c r="C140" s="5" t="str" cm="1">
        <f t="array" ref="C140">IFERROR(INDEX(#REF!,SMALL(IF(#REF!=rngInvoice,ROW(#REF!)-ROW(#REF!)), ROW(137:137)), MATCH($C$6,#REF!, 0)),"")</f>
        <v/>
      </c>
      <c r="D140" s="34"/>
      <c r="E140" s="26">
        <f>SUBTOTAL(109,E139:E139)</f>
        <v>449.05</v>
      </c>
    </row>
    <row r="141" spans="1:5" ht="33.950000000000003" customHeight="1" x14ac:dyDescent="0.25">
      <c r="A141" s="40" t="s">
        <v>218</v>
      </c>
      <c r="B141" s="7" t="s">
        <v>88</v>
      </c>
      <c r="C141" s="5" t="s">
        <v>88</v>
      </c>
      <c r="D141" s="34" t="s">
        <v>89</v>
      </c>
      <c r="E141" s="32">
        <v>179.17</v>
      </c>
    </row>
    <row r="142" spans="1:5" ht="33.950000000000003" customHeight="1" x14ac:dyDescent="0.25">
      <c r="A142" s="35" t="s">
        <v>233</v>
      </c>
      <c r="B142" s="7" t="str" cm="1">
        <f t="array" ref="B142">IFERROR(INDEX(#REF!,SMALL(IF(#REF!=rngInvoice,ROW(#REF!)-ROW(#REF!)), ROW(137:137)), MATCH($B$6,#REF!, 0)),"")</f>
        <v/>
      </c>
      <c r="C142" s="5" t="str" cm="1">
        <f t="array" ref="C142">IFERROR(INDEX(#REF!,SMALL(IF(#REF!=rngInvoice,ROW(#REF!)-ROW(#REF!)), ROW(137:137)), MATCH($C$6,#REF!, 0)),"")</f>
        <v/>
      </c>
      <c r="D142" s="34"/>
      <c r="E142" s="26">
        <f>SUBTOTAL(109,E141:E141)</f>
        <v>179.17</v>
      </c>
    </row>
    <row r="143" spans="1:5" ht="33.950000000000003" customHeight="1" x14ac:dyDescent="0.25">
      <c r="A143" s="44" t="s">
        <v>354</v>
      </c>
      <c r="B143" s="45" t="s">
        <v>88</v>
      </c>
      <c r="C143" s="46" t="s">
        <v>88</v>
      </c>
      <c r="D143" s="47" t="s">
        <v>89</v>
      </c>
      <c r="E143" s="48">
        <v>380.73</v>
      </c>
    </row>
    <row r="144" spans="1:5" ht="33.950000000000003" customHeight="1" x14ac:dyDescent="0.25">
      <c r="A144" s="35" t="s">
        <v>397</v>
      </c>
      <c r="B144" s="7" t="str" cm="1">
        <f t="array" ref="B144">IFERROR(INDEX(#REF!,SMALL(IF(#REF!=rngInvoice,ROW(#REF!)-ROW(#REF!)), ROW(137:137)), MATCH($B$6,#REF!, 0)),"")</f>
        <v/>
      </c>
      <c r="C144" s="5" t="str" cm="1">
        <f t="array" ref="C144">IFERROR(INDEX(#REF!,SMALL(IF(#REF!=rngInvoice,ROW(#REF!)-ROW(#REF!)), ROW(137:137)), MATCH($C$6,#REF!, 0)),"")</f>
        <v/>
      </c>
      <c r="D144" s="34"/>
      <c r="E144" s="26">
        <f>SUBTOTAL(109,E143:E143)</f>
        <v>380.73</v>
      </c>
    </row>
    <row r="145" spans="1:5" ht="33.950000000000003" customHeight="1" x14ac:dyDescent="0.25">
      <c r="A145" s="44" t="s">
        <v>643</v>
      </c>
      <c r="B145" s="45" t="s">
        <v>88</v>
      </c>
      <c r="C145" s="46" t="s">
        <v>88</v>
      </c>
      <c r="D145" s="47" t="s">
        <v>89</v>
      </c>
      <c r="E145" s="48">
        <v>2249.27</v>
      </c>
    </row>
    <row r="146" spans="1:5" ht="33.950000000000003" customHeight="1" x14ac:dyDescent="0.25">
      <c r="A146" s="35" t="s">
        <v>644</v>
      </c>
      <c r="B146" s="7" t="str" cm="1">
        <f t="array" ref="B146">IFERROR(INDEX(#REF!,SMALL(IF(#REF!=rngInvoice,ROW(#REF!)-ROW(#REF!)), ROW(137:137)), MATCH($B$6,#REF!, 0)),"")</f>
        <v/>
      </c>
      <c r="C146" s="5" t="str" cm="1">
        <f t="array" ref="C146">IFERROR(INDEX(#REF!,SMALL(IF(#REF!=rngInvoice,ROW(#REF!)-ROW(#REF!)), ROW(137:137)), MATCH($C$6,#REF!, 0)),"")</f>
        <v/>
      </c>
      <c r="D146" s="34"/>
      <c r="E146" s="26">
        <f>SUBTOTAL(109,E145:E145)</f>
        <v>2249.27</v>
      </c>
    </row>
    <row r="147" spans="1:5" ht="33.950000000000003" customHeight="1" x14ac:dyDescent="0.25">
      <c r="A147" s="44" t="s">
        <v>358</v>
      </c>
      <c r="B147" s="45" t="s">
        <v>88</v>
      </c>
      <c r="C147" s="46" t="s">
        <v>88</v>
      </c>
      <c r="D147" s="47" t="s">
        <v>89</v>
      </c>
      <c r="E147" s="48">
        <v>3481.81</v>
      </c>
    </row>
    <row r="148" spans="1:5" ht="33.950000000000003" customHeight="1" x14ac:dyDescent="0.25">
      <c r="A148" s="35" t="s">
        <v>401</v>
      </c>
      <c r="B148" s="45" t="str" cm="1">
        <f t="array" ref="B148">IFERROR(INDEX(#REF!,SMALL(IF(#REF!=rngInvoice,ROW(#REF!)-ROW(#REF!)), ROW(144:144)), MATCH($B$6,#REF!, 0)),"")</f>
        <v/>
      </c>
      <c r="C148" s="46" t="str" cm="1">
        <f t="array" ref="C148">IFERROR(INDEX(#REF!,SMALL(IF(#REF!=rngInvoice,ROW(#REF!)-ROW(#REF!)), ROW(144:144)), MATCH($C$6,#REF!, 0)),"")</f>
        <v/>
      </c>
      <c r="D148" s="47"/>
      <c r="E148" s="26">
        <f>SUBTOTAL(109,E147:E147)</f>
        <v>3481.81</v>
      </c>
    </row>
    <row r="149" spans="1:5" ht="33.950000000000003" customHeight="1" x14ac:dyDescent="0.25">
      <c r="A149" s="44" t="s">
        <v>360</v>
      </c>
      <c r="B149" s="45" t="s">
        <v>88</v>
      </c>
      <c r="C149" s="46" t="s">
        <v>88</v>
      </c>
      <c r="D149" s="47" t="s">
        <v>89</v>
      </c>
      <c r="E149" s="48">
        <v>3531.07</v>
      </c>
    </row>
    <row r="150" spans="1:5" ht="33.950000000000003" customHeight="1" x14ac:dyDescent="0.25">
      <c r="A150" s="35" t="s">
        <v>403</v>
      </c>
      <c r="B150" s="45" t="str" cm="1">
        <f t="array" ref="B150">IFERROR(INDEX(#REF!,SMALL(IF(#REF!=rngInvoice,ROW(#REF!)-ROW(#REF!)), ROW(144:144)), MATCH($B$6,#REF!, 0)),"")</f>
        <v/>
      </c>
      <c r="C150" s="46" t="str" cm="1">
        <f t="array" ref="C150">IFERROR(INDEX(#REF!,SMALL(IF(#REF!=rngInvoice,ROW(#REF!)-ROW(#REF!)), ROW(144:144)), MATCH($C$6,#REF!, 0)),"")</f>
        <v/>
      </c>
      <c r="D150" s="47"/>
      <c r="E150" s="26">
        <f>SUBTOTAL(109,E149:E149)</f>
        <v>3531.07</v>
      </c>
    </row>
    <row r="151" spans="1:5" ht="33.950000000000003" customHeight="1" x14ac:dyDescent="0.25">
      <c r="A151" s="44" t="s">
        <v>361</v>
      </c>
      <c r="B151" s="45" t="s">
        <v>88</v>
      </c>
      <c r="C151" s="46" t="s">
        <v>88</v>
      </c>
      <c r="D151" s="47" t="s">
        <v>89</v>
      </c>
      <c r="E151" s="48">
        <v>552.34</v>
      </c>
    </row>
    <row r="152" spans="1:5" ht="33.950000000000003" customHeight="1" x14ac:dyDescent="0.25">
      <c r="A152" s="35" t="s">
        <v>404</v>
      </c>
      <c r="B152" s="45" t="str" cm="1">
        <f t="array" ref="B152">IFERROR(INDEX(#REF!,SMALL(IF(#REF!=rngInvoice,ROW(#REF!)-ROW(#REF!)), ROW(144:144)), MATCH($B$6,#REF!, 0)),"")</f>
        <v/>
      </c>
      <c r="C152" s="46" t="str" cm="1">
        <f t="array" ref="C152">IFERROR(INDEX(#REF!,SMALL(IF(#REF!=rngInvoice,ROW(#REF!)-ROW(#REF!)), ROW(144:144)), MATCH($C$6,#REF!, 0)),"")</f>
        <v/>
      </c>
      <c r="D152" s="47"/>
      <c r="E152" s="26">
        <f>SUBTOTAL(109,E151:E151)</f>
        <v>552.34</v>
      </c>
    </row>
    <row r="153" spans="1:5" ht="33.950000000000003" customHeight="1" x14ac:dyDescent="0.25">
      <c r="A153" s="44" t="s">
        <v>364</v>
      </c>
      <c r="B153" s="45" t="s">
        <v>88</v>
      </c>
      <c r="C153" s="46" t="s">
        <v>88</v>
      </c>
      <c r="D153" s="47" t="s">
        <v>89</v>
      </c>
      <c r="E153" s="48">
        <v>640.52</v>
      </c>
    </row>
    <row r="154" spans="1:5" ht="33.950000000000003" customHeight="1" x14ac:dyDescent="0.25">
      <c r="A154" s="35" t="s">
        <v>407</v>
      </c>
      <c r="B154" s="45" t="str" cm="1">
        <f t="array" ref="B154">IFERROR(INDEX(#REF!,SMALL(IF(#REF!=rngInvoice,ROW(#REF!)-ROW(#REF!)), ROW(144:144)), MATCH($B$6,#REF!, 0)),"")</f>
        <v/>
      </c>
      <c r="C154" s="46" t="str" cm="1">
        <f t="array" ref="C154">IFERROR(INDEX(#REF!,SMALL(IF(#REF!=rngInvoice,ROW(#REF!)-ROW(#REF!)), ROW(144:144)), MATCH($C$6,#REF!, 0)),"")</f>
        <v/>
      </c>
      <c r="D154" s="47"/>
      <c r="E154" s="26">
        <f>SUBTOTAL(109,E153:E153)</f>
        <v>640.52</v>
      </c>
    </row>
    <row r="155" spans="1:5" ht="33.950000000000003" customHeight="1" x14ac:dyDescent="0.25">
      <c r="A155" s="44" t="s">
        <v>372</v>
      </c>
      <c r="B155" s="45" t="s">
        <v>88</v>
      </c>
      <c r="C155" s="46" t="s">
        <v>88</v>
      </c>
      <c r="D155" s="47" t="s">
        <v>89</v>
      </c>
      <c r="E155" s="48">
        <v>443.44</v>
      </c>
    </row>
    <row r="156" spans="1:5" ht="33.950000000000003" customHeight="1" x14ac:dyDescent="0.25">
      <c r="A156" s="35" t="s">
        <v>415</v>
      </c>
      <c r="B156" s="45" t="str" cm="1">
        <f t="array" ref="B156">IFERROR(INDEX(#REF!,SMALL(IF(#REF!=rngInvoice,ROW(#REF!)-ROW(#REF!)), ROW(144:144)), MATCH($B$6,#REF!, 0)),"")</f>
        <v/>
      </c>
      <c r="C156" s="46" t="str" cm="1">
        <f t="array" ref="C156">IFERROR(INDEX(#REF!,SMALL(IF(#REF!=rngInvoice,ROW(#REF!)-ROW(#REF!)), ROW(144:144)), MATCH($C$6,#REF!, 0)),"")</f>
        <v/>
      </c>
      <c r="D156" s="47"/>
      <c r="E156" s="26">
        <f>SUBTOTAL(109,E155:E155)</f>
        <v>443.44</v>
      </c>
    </row>
    <row r="157" spans="1:5" ht="33.950000000000003" customHeight="1" x14ac:dyDescent="0.25">
      <c r="A157" s="44" t="s">
        <v>374</v>
      </c>
      <c r="B157" s="45" t="s">
        <v>88</v>
      </c>
      <c r="C157" s="46" t="s">
        <v>88</v>
      </c>
      <c r="D157" s="47" t="s">
        <v>89</v>
      </c>
      <c r="E157" s="48">
        <v>3481.81</v>
      </c>
    </row>
    <row r="158" spans="1:5" ht="33.950000000000003" customHeight="1" x14ac:dyDescent="0.25">
      <c r="A158" s="35" t="s">
        <v>417</v>
      </c>
      <c r="B158" s="45" t="str" cm="1">
        <f t="array" ref="B158">IFERROR(INDEX(#REF!,SMALL(IF(#REF!=rngInvoice,ROW(#REF!)-ROW(#REF!)), ROW(144:144)), MATCH($B$6,#REF!, 0)),"")</f>
        <v/>
      </c>
      <c r="C158" s="46" t="str" cm="1">
        <f t="array" ref="C158">IFERROR(INDEX(#REF!,SMALL(IF(#REF!=rngInvoice,ROW(#REF!)-ROW(#REF!)), ROW(144:144)), MATCH($C$6,#REF!, 0)),"")</f>
        <v/>
      </c>
      <c r="D158" s="47"/>
      <c r="E158" s="26">
        <f>SUBTOTAL(109,E157:E157)</f>
        <v>3481.81</v>
      </c>
    </row>
    <row r="159" spans="1:5" ht="33.950000000000003" customHeight="1" x14ac:dyDescent="0.25">
      <c r="A159" s="44" t="s">
        <v>376</v>
      </c>
      <c r="B159" s="45" t="s">
        <v>88</v>
      </c>
      <c r="C159" s="46" t="s">
        <v>88</v>
      </c>
      <c r="D159" s="47" t="s">
        <v>89</v>
      </c>
      <c r="E159" s="48">
        <v>358.33</v>
      </c>
    </row>
    <row r="160" spans="1:5" ht="33.950000000000003" customHeight="1" x14ac:dyDescent="0.25">
      <c r="A160" s="35" t="s">
        <v>419</v>
      </c>
      <c r="B160" s="45" t="str" cm="1">
        <f t="array" ref="B160">IFERROR(INDEX(#REF!,SMALL(IF(#REF!=rngInvoice,ROW(#REF!)-ROW(#REF!)), ROW(144:144)), MATCH($B$6,#REF!, 0)),"")</f>
        <v/>
      </c>
      <c r="C160" s="46" t="str" cm="1">
        <f t="array" ref="C160">IFERROR(INDEX(#REF!,SMALL(IF(#REF!=rngInvoice,ROW(#REF!)-ROW(#REF!)), ROW(144:144)), MATCH($C$6,#REF!, 0)),"")</f>
        <v/>
      </c>
      <c r="D160" s="47"/>
      <c r="E160" s="26">
        <f>SUBTOTAL(109,E159:E159)</f>
        <v>358.33</v>
      </c>
    </row>
    <row r="161" spans="1:9" ht="33.950000000000003" customHeight="1" x14ac:dyDescent="0.25">
      <c r="A161" s="44" t="s">
        <v>381</v>
      </c>
      <c r="B161" s="45" t="s">
        <v>88</v>
      </c>
      <c r="C161" s="46" t="s">
        <v>88</v>
      </c>
      <c r="D161" s="47" t="s">
        <v>89</v>
      </c>
      <c r="E161" s="48">
        <v>607.67999999999995</v>
      </c>
    </row>
    <row r="162" spans="1:9" ht="33.950000000000003" customHeight="1" x14ac:dyDescent="0.25">
      <c r="A162" s="35" t="s">
        <v>424</v>
      </c>
      <c r="B162" s="45" t="str" cm="1">
        <f t="array" ref="B162">IFERROR(INDEX(#REF!,SMALL(IF(#REF!=rngInvoice,ROW(#REF!)-ROW(#REF!)), ROW(144:144)), MATCH($B$6,#REF!, 0)),"")</f>
        <v/>
      </c>
      <c r="C162" s="46" t="str" cm="1">
        <f t="array" ref="C162">IFERROR(INDEX(#REF!,SMALL(IF(#REF!=rngInvoice,ROW(#REF!)-ROW(#REF!)), ROW(144:144)), MATCH($C$6,#REF!, 0)),"")</f>
        <v/>
      </c>
      <c r="D162" s="47"/>
      <c r="E162" s="26">
        <f>SUBTOTAL(109,E161:E161)</f>
        <v>607.67999999999995</v>
      </c>
    </row>
    <row r="163" spans="1:9" ht="33.950000000000003" customHeight="1" x14ac:dyDescent="0.25">
      <c r="A163" s="44" t="s">
        <v>641</v>
      </c>
      <c r="B163" s="45" t="s">
        <v>88</v>
      </c>
      <c r="C163" s="46" t="s">
        <v>88</v>
      </c>
      <c r="D163" s="47" t="s">
        <v>89</v>
      </c>
      <c r="E163" s="48">
        <v>255.96</v>
      </c>
    </row>
    <row r="164" spans="1:9" ht="33.950000000000003" customHeight="1" x14ac:dyDescent="0.25">
      <c r="A164" s="35" t="s">
        <v>642</v>
      </c>
      <c r="B164" s="45" t="str" cm="1">
        <f t="array" ref="B164">IFERROR(INDEX(#REF!,SMALL(IF(#REF!=rngInvoice,ROW(#REF!)-ROW(#REF!)), ROW(144:144)), MATCH($B$6,#REF!, 0)),"")</f>
        <v/>
      </c>
      <c r="C164" s="46" t="str" cm="1">
        <f t="array" ref="C164">IFERROR(INDEX(#REF!,SMALL(IF(#REF!=rngInvoice,ROW(#REF!)-ROW(#REF!)), ROW(144:144)), MATCH($C$6,#REF!, 0)),"")</f>
        <v/>
      </c>
      <c r="D164" s="47"/>
      <c r="E164" s="26">
        <f>SUBTOTAL(109,E163:E163)</f>
        <v>255.96</v>
      </c>
      <c r="I164" s="49"/>
    </row>
    <row r="165" spans="1:9" ht="33.950000000000003" customHeight="1" x14ac:dyDescent="0.25">
      <c r="A165" s="44" t="s">
        <v>639</v>
      </c>
      <c r="B165" s="45" t="s">
        <v>88</v>
      </c>
      <c r="C165" s="46" t="s">
        <v>88</v>
      </c>
      <c r="D165" s="47" t="s">
        <v>89</v>
      </c>
      <c r="E165" s="48">
        <v>2098.81</v>
      </c>
    </row>
    <row r="166" spans="1:9" ht="33.950000000000003" customHeight="1" x14ac:dyDescent="0.25">
      <c r="A166" s="35" t="s">
        <v>640</v>
      </c>
      <c r="B166" s="7" t="str" cm="1">
        <f t="array" ref="B166">IFERROR(INDEX(#REF!,SMALL(IF(#REF!=rngInvoice,ROW(#REF!)-ROW(#REF!)), ROW(137:137)), MATCH($B$6,#REF!, 0)),"")</f>
        <v/>
      </c>
      <c r="C166" s="5" t="str" cm="1">
        <f t="array" ref="C166">IFERROR(INDEX(#REF!,SMALL(IF(#REF!=rngInvoice,ROW(#REF!)-ROW(#REF!)), ROW(137:137)), MATCH($C$6,#REF!, 0)),"")</f>
        <v/>
      </c>
      <c r="D166" s="34"/>
      <c r="E166" s="26">
        <f>SUBTOTAL(109,E165:E165)</f>
        <v>2098.81</v>
      </c>
    </row>
    <row r="167" spans="1:9" ht="33.950000000000003" customHeight="1" x14ac:dyDescent="0.25">
      <c r="A167" s="13" t="s">
        <v>3</v>
      </c>
      <c r="B167" s="13"/>
      <c r="C167" s="14"/>
      <c r="D167" s="14"/>
      <c r="E167" s="27">
        <f>SUM(E23+E25+E28+E30+E32+E35+E37+E39+E41+E44+E46+E49+E52+E54+E56+E58+E62+E60+E64+E67+E69+E112+E114+E116+E118+E120+E122+E124+E126+E128+E130+E132+E136+E138+E134+E140+E142+E144+E146+E148+E150+E152+E154+E156+E158+E160+E162+E164+E166+E110+E107+E105+E101+E99+E97+E95+E93+E91+E89+E84+E82+E80+E77+E75+E73+E71)</f>
        <v>128115.06999999999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3 A14:A58 C31 C32:D35 C36 C37:D39 C40 C41:D41 C42:C43 C44:D46 C47:C48 C49:D56 C57 C58:D58 A61:A73 C62:D62 C63 C64:D64 C65:C66 C67:D105 A75:A82 A84:A99 A101:A110 D106 C107:D110 A111:D167">
    <cfRule type="expression" dxfId="25" priority="27">
      <formula>MOD(ROW(),2)=0</formula>
    </cfRule>
  </conditionalFormatting>
  <conditionalFormatting sqref="A74">
    <cfRule type="expression" dxfId="24" priority="5">
      <formula>MOD(ROW(),2)=0</formula>
    </cfRule>
    <cfRule type="expression" dxfId="23" priority="6">
      <formula>MOD(ROW(),2)=1</formula>
    </cfRule>
  </conditionalFormatting>
  <conditionalFormatting sqref="A83">
    <cfRule type="expression" dxfId="22" priority="3">
      <formula>MOD(ROW(),2)=0</formula>
    </cfRule>
    <cfRule type="expression" dxfId="21" priority="4">
      <formula>MOD(ROW(),2)=1</formula>
    </cfRule>
  </conditionalFormatting>
  <conditionalFormatting sqref="A100">
    <cfRule type="expression" dxfId="20" priority="1">
      <formula>MOD(ROW(),2)=0</formula>
    </cfRule>
    <cfRule type="expression" dxfId="19" priority="2">
      <formula>MOD(ROW(),2)=1</formula>
    </cfRule>
  </conditionalFormatting>
  <conditionalFormatting sqref="A59:C59 A60:D60">
    <cfRule type="expression" dxfId="18" priority="8">
      <formula>MOD(ROW(),2)=0</formula>
    </cfRule>
  </conditionalFormatting>
  <conditionalFormatting sqref="A8:D10 A11:C11">
    <cfRule type="expression" dxfId="17" priority="28">
      <formula>MOD(ROW(),2)=0</formula>
    </cfRule>
  </conditionalFormatting>
  <conditionalFormatting sqref="C24">
    <cfRule type="expression" dxfId="16" priority="25">
      <formula>MOD(ROW(),2)=0</formula>
    </cfRule>
  </conditionalFormatting>
  <conditionalFormatting sqref="C61">
    <cfRule type="expression" dxfId="15" priority="10">
      <formula>MOD(ROW(),2)=0</formula>
    </cfRule>
  </conditionalFormatting>
  <conditionalFormatting sqref="C25:D30">
    <cfRule type="expression" dxfId="14" priority="24">
      <formula>MOD(ROW(),2)=0</formula>
    </cfRule>
  </conditionalFormatting>
  <conditionalFormatting sqref="D11">
    <cfRule type="expression" dxfId="13" priority="26">
      <formula>MOD(ROW(),2)=0</formula>
    </cfRule>
  </conditionalFormatting>
  <conditionalFormatting sqref="D24">
    <cfRule type="expression" dxfId="12" priority="13">
      <formula>MOD(ROW(),2)=0</formula>
    </cfRule>
  </conditionalFormatting>
  <conditionalFormatting sqref="D31">
    <cfRule type="expression" dxfId="11" priority="23">
      <formula>MOD(ROW(),2)=0</formula>
    </cfRule>
  </conditionalFormatting>
  <conditionalFormatting sqref="D36">
    <cfRule type="expression" dxfId="10" priority="12">
      <formula>MOD(ROW(),2)=0</formula>
    </cfRule>
  </conditionalFormatting>
  <conditionalFormatting sqref="D40">
    <cfRule type="expression" dxfId="9" priority="21">
      <formula>MOD(ROW(),2)=0</formula>
    </cfRule>
  </conditionalFormatting>
  <conditionalFormatting sqref="D42:D43">
    <cfRule type="expression" dxfId="8" priority="11">
      <formula>MOD(ROW(),2)=0</formula>
    </cfRule>
  </conditionalFormatting>
  <conditionalFormatting sqref="D47:D48">
    <cfRule type="expression" dxfId="7" priority="20">
      <formula>MOD(ROW(),2)=0</formula>
    </cfRule>
  </conditionalFormatting>
  <conditionalFormatting sqref="D57">
    <cfRule type="expression" dxfId="6" priority="19">
      <formula>MOD(ROW(),2)=0</formula>
    </cfRule>
  </conditionalFormatting>
  <conditionalFormatting sqref="D59">
    <cfRule type="expression" dxfId="5" priority="7">
      <formula>MOD(ROW(),2)=0</formula>
    </cfRule>
  </conditionalFormatting>
  <conditionalFormatting sqref="D61">
    <cfRule type="expression" dxfId="4" priority="9">
      <formula>MOD(ROW(),2)=0</formula>
    </cfRule>
  </conditionalFormatting>
  <conditionalFormatting sqref="D63">
    <cfRule type="expression" dxfId="3" priority="18">
      <formula>MOD(ROW(),2)=0</formula>
    </cfRule>
  </conditionalFormatting>
  <conditionalFormatting sqref="D65:D66">
    <cfRule type="expression" dxfId="2" priority="14">
      <formula>MOD(ROW(),2)=0</formula>
    </cfRule>
  </conditionalFormatting>
  <conditionalFormatting sqref="E7:E167">
    <cfRule type="expression" dxfId="1" priority="16">
      <formula>MOD(ROW(),2)=0</formula>
    </cfRule>
    <cfRule type="expression" dxfId="0" priority="17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585EA-1501-49BE-B3B7-3395F014DFE9}">
  <sheetPr>
    <tabColor theme="4" tint="-0.499984740745262"/>
    <pageSetUpPr autoPageBreaks="0" fitToPage="1"/>
  </sheetPr>
  <dimension ref="A1:I76"/>
  <sheetViews>
    <sheetView showGridLines="0" topLeftCell="A2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13</v>
      </c>
      <c r="B2" s="55"/>
      <c r="C2" s="15" t="s">
        <v>15</v>
      </c>
      <c r="D2" s="56" t="s">
        <v>16</v>
      </c>
      <c r="E2" s="56"/>
      <c r="F2" s="4"/>
    </row>
    <row r="3" spans="1:7" ht="47.25" customHeight="1" x14ac:dyDescent="0.25">
      <c r="A3" s="57" t="s">
        <v>14</v>
      </c>
      <c r="B3" s="57"/>
      <c r="C3" s="16"/>
      <c r="D3" s="58" t="s">
        <v>17</v>
      </c>
      <c r="E3" s="58"/>
      <c r="F3" s="4"/>
      <c r="G3" s="29"/>
    </row>
    <row r="4" spans="1:7" ht="44.1" customHeight="1" x14ac:dyDescent="0.25">
      <c r="A4" s="11" t="s">
        <v>27</v>
      </c>
      <c r="B4" s="9"/>
      <c r="C4" s="9"/>
      <c r="D4" s="9"/>
      <c r="E4" s="23"/>
    </row>
    <row r="5" spans="1:7" ht="44.1" customHeight="1" x14ac:dyDescent="0.25">
      <c r="A5" s="59" t="s">
        <v>10</v>
      </c>
      <c r="B5" s="59"/>
      <c r="C5" s="59"/>
      <c r="D5" s="59"/>
      <c r="E5" s="59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29</v>
      </c>
      <c r="E8" s="25">
        <v>45393.14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2297.13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30</v>
      </c>
      <c r="E12" s="25">
        <v>2334.23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25">
        <v>470.88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25">
        <v>7868.9</v>
      </c>
      <c r="G14" s="19"/>
    </row>
    <row r="15" spans="1:7" s="2" customFormat="1" ht="40.5" customHeight="1" x14ac:dyDescent="0.25">
      <c r="A15" s="20" t="s">
        <v>3</v>
      </c>
      <c r="B15" s="17"/>
      <c r="C15" s="5"/>
      <c r="D15" s="20"/>
      <c r="E15" s="26">
        <f>SUM(E8:E14)</f>
        <v>58364.28</v>
      </c>
      <c r="G15" s="19"/>
    </row>
    <row r="16" spans="1:7" s="2" customFormat="1" ht="40.5" customHeight="1" x14ac:dyDescent="0.25">
      <c r="A16" s="22" t="s">
        <v>20</v>
      </c>
      <c r="B16" s="17"/>
      <c r="C16" s="5"/>
      <c r="D16" s="10"/>
      <c r="E16" s="25"/>
      <c r="G16" s="19"/>
    </row>
    <row r="17" spans="1:9" s="2" customFormat="1" ht="40.5" customHeight="1" x14ac:dyDescent="0.25">
      <c r="A17" s="7" t="s">
        <v>22</v>
      </c>
      <c r="B17" s="12">
        <v>85821130368</v>
      </c>
      <c r="C17" s="5" t="s">
        <v>1</v>
      </c>
      <c r="D17" s="5" t="s">
        <v>11</v>
      </c>
      <c r="E17" s="25">
        <v>22.01</v>
      </c>
      <c r="G17" s="19"/>
    </row>
    <row r="18" spans="1:9" s="2" customFormat="1" ht="40.5" customHeight="1" x14ac:dyDescent="0.25">
      <c r="A18" s="21" t="s">
        <v>23</v>
      </c>
      <c r="B18" s="12"/>
      <c r="C18" s="5"/>
      <c r="D18" s="5"/>
      <c r="E18" s="26">
        <f>SUBTOTAL(109,E17:E17)</f>
        <v>22.01</v>
      </c>
      <c r="G18" s="19"/>
    </row>
    <row r="19" spans="1:9" s="2" customFormat="1" ht="40.5" customHeight="1" x14ac:dyDescent="0.25">
      <c r="A19" s="7" t="s">
        <v>33</v>
      </c>
      <c r="B19" s="30">
        <v>87311810356</v>
      </c>
      <c r="C19" s="5" t="s">
        <v>34</v>
      </c>
      <c r="D19" s="10" t="s">
        <v>35</v>
      </c>
      <c r="E19" s="32">
        <v>45.48</v>
      </c>
      <c r="G19" s="19"/>
    </row>
    <row r="20" spans="1:9" s="2" customFormat="1" ht="40.5" customHeight="1" x14ac:dyDescent="0.25">
      <c r="A20" s="7" t="s">
        <v>33</v>
      </c>
      <c r="B20" s="30">
        <v>87311810356</v>
      </c>
      <c r="C20" s="5" t="s">
        <v>34</v>
      </c>
      <c r="D20" s="10" t="s">
        <v>65</v>
      </c>
      <c r="E20" s="32">
        <v>9</v>
      </c>
      <c r="G20" s="19"/>
    </row>
    <row r="21" spans="1:9" s="2" customFormat="1" ht="40.5" customHeight="1" x14ac:dyDescent="0.25">
      <c r="A21" s="21" t="s">
        <v>36</v>
      </c>
      <c r="B21" s="30" t="str" cm="1">
        <f t="array" ref="B21">IFERROR(INDEX(#REF!,SMALL(IF(#REF!=rngInvoice,ROW(#REF!)-ROW(#REF!)), ROW(#REF!)), MATCH($B$6,#REF!, 0)),"")</f>
        <v/>
      </c>
      <c r="C21" s="5" t="str" cm="1">
        <f t="array" ref="C21">IFERROR(INDEX(#REF!,SMALL(IF(#REF!=rngInvoice,ROW(#REF!)-ROW(#REF!)), ROW(#REF!)), MATCH($C$6,#REF!, 0)),"")</f>
        <v/>
      </c>
      <c r="D21" s="10"/>
      <c r="E21" s="26">
        <f>SUBTOTAL(109,E19:E20)</f>
        <v>54.48</v>
      </c>
      <c r="G21" s="19"/>
      <c r="I21" s="37"/>
    </row>
    <row r="22" spans="1:9" s="2" customFormat="1" ht="40.5" customHeight="1" x14ac:dyDescent="0.25">
      <c r="A22" s="7" t="s">
        <v>37</v>
      </c>
      <c r="B22" s="12">
        <v>81793146560</v>
      </c>
      <c r="C22" s="5" t="s">
        <v>1</v>
      </c>
      <c r="D22" s="10" t="s">
        <v>35</v>
      </c>
      <c r="E22" s="32">
        <v>66.680000000000007</v>
      </c>
      <c r="G22" s="19"/>
    </row>
    <row r="23" spans="1:9" s="2" customFormat="1" ht="40.5" customHeight="1" x14ac:dyDescent="0.25">
      <c r="A23" s="21" t="s">
        <v>38</v>
      </c>
      <c r="B23" s="12" t="s">
        <v>39</v>
      </c>
      <c r="C23" s="5" t="s">
        <v>39</v>
      </c>
      <c r="D23" s="5"/>
      <c r="E23" s="26">
        <f>SUM(E22)</f>
        <v>66.680000000000007</v>
      </c>
      <c r="G23" s="19"/>
    </row>
    <row r="24" spans="1:9" s="2" customFormat="1" ht="40.5" customHeight="1" x14ac:dyDescent="0.25">
      <c r="A24" s="7" t="s">
        <v>40</v>
      </c>
      <c r="B24" s="12">
        <v>6637660960</v>
      </c>
      <c r="C24" s="5" t="s">
        <v>1</v>
      </c>
      <c r="D24" s="5" t="s">
        <v>41</v>
      </c>
      <c r="E24" s="32">
        <v>253.33</v>
      </c>
      <c r="G24" s="19"/>
    </row>
    <row r="25" spans="1:9" s="2" customFormat="1" ht="40.5" customHeight="1" x14ac:dyDescent="0.25">
      <c r="A25" s="21" t="s">
        <v>42</v>
      </c>
      <c r="B25" s="12" t="s">
        <v>39</v>
      </c>
      <c r="C25" s="5" t="s">
        <v>39</v>
      </c>
      <c r="D25" s="5"/>
      <c r="E25" s="26">
        <f>SUM(E24)</f>
        <v>253.33</v>
      </c>
      <c r="G25" s="19"/>
    </row>
    <row r="26" spans="1:9" s="2" customFormat="1" ht="40.5" customHeight="1" x14ac:dyDescent="0.25">
      <c r="A26" s="7" t="s">
        <v>43</v>
      </c>
      <c r="B26" s="12">
        <v>73660371074</v>
      </c>
      <c r="C26" s="5" t="s">
        <v>1</v>
      </c>
      <c r="D26" s="10" t="s">
        <v>48</v>
      </c>
      <c r="E26" s="32">
        <v>390.75</v>
      </c>
      <c r="G26" s="19"/>
    </row>
    <row r="27" spans="1:9" s="2" customFormat="1" ht="40.5" customHeight="1" x14ac:dyDescent="0.25">
      <c r="A27" s="21" t="s">
        <v>45</v>
      </c>
      <c r="B27" s="12" t="s">
        <v>39</v>
      </c>
      <c r="C27" s="5" t="s">
        <v>39</v>
      </c>
      <c r="D27" s="5"/>
      <c r="E27" s="26">
        <f>SUM(E26)</f>
        <v>390.75</v>
      </c>
      <c r="G27" s="19"/>
    </row>
    <row r="28" spans="1:9" s="2" customFormat="1" ht="40.5" customHeight="1" x14ac:dyDescent="0.25">
      <c r="A28" s="7" t="s">
        <v>46</v>
      </c>
      <c r="B28" s="12">
        <v>52420361911</v>
      </c>
      <c r="C28" s="5" t="s">
        <v>1</v>
      </c>
      <c r="D28" s="10" t="s">
        <v>44</v>
      </c>
      <c r="E28" s="32">
        <v>55.26</v>
      </c>
      <c r="G28" s="19"/>
    </row>
    <row r="29" spans="1:9" s="2" customFormat="1" ht="40.5" customHeight="1" x14ac:dyDescent="0.25">
      <c r="A29" s="7" t="s">
        <v>46</v>
      </c>
      <c r="B29" s="12">
        <v>52420361911</v>
      </c>
      <c r="C29" s="5" t="s">
        <v>1</v>
      </c>
      <c r="D29" s="10" t="s">
        <v>49</v>
      </c>
      <c r="E29" s="32">
        <v>389.82</v>
      </c>
      <c r="G29" s="19"/>
    </row>
    <row r="30" spans="1:9" s="2" customFormat="1" ht="40.5" customHeight="1" x14ac:dyDescent="0.25">
      <c r="A30" s="21" t="s">
        <v>47</v>
      </c>
      <c r="B30" s="12" t="s">
        <v>39</v>
      </c>
      <c r="C30" s="5" t="s">
        <v>39</v>
      </c>
      <c r="D30" s="5"/>
      <c r="E30" s="26">
        <f>SUM(E28:E29)</f>
        <v>445.08</v>
      </c>
      <c r="G30" s="19"/>
    </row>
    <row r="31" spans="1:9" s="2" customFormat="1" ht="40.5" customHeight="1" x14ac:dyDescent="0.25">
      <c r="A31" s="7" t="s">
        <v>50</v>
      </c>
      <c r="B31" s="12">
        <v>73294314024</v>
      </c>
      <c r="C31" s="5" t="s">
        <v>1</v>
      </c>
      <c r="D31" s="5" t="s">
        <v>51</v>
      </c>
      <c r="E31" s="32">
        <v>163.47</v>
      </c>
      <c r="G31" s="19"/>
    </row>
    <row r="32" spans="1:9" s="2" customFormat="1" ht="40.5" customHeight="1" x14ac:dyDescent="0.25">
      <c r="A32" s="21" t="s">
        <v>52</v>
      </c>
      <c r="B32" s="12" t="str" cm="1">
        <f t="array" ref="B32">IFERROR(INDEX(#REF!,SMALL(IF(#REF!=rngInvoice,ROW(#REF!)-ROW(#REF!)), ROW(13:13)), MATCH($B$6,#REF!, 0)),"")</f>
        <v/>
      </c>
      <c r="C32" s="5" t="str" cm="1">
        <f t="array" ref="C32">IFERROR(INDEX(#REF!,SMALL(IF(#REF!=rngInvoice,ROW(#REF!)-ROW(#REF!)), ROW(13:13)), MATCH($C$6,#REF!, 0)),"")</f>
        <v/>
      </c>
      <c r="D32" s="5"/>
      <c r="E32" s="26">
        <f>SUM(E31)</f>
        <v>163.47</v>
      </c>
      <c r="G32" s="19"/>
    </row>
    <row r="33" spans="1:7" s="2" customFormat="1" ht="40.5" customHeight="1" x14ac:dyDescent="0.25">
      <c r="A33" s="7" t="s">
        <v>53</v>
      </c>
      <c r="B33" s="12">
        <v>2617994862</v>
      </c>
      <c r="C33" s="5" t="s">
        <v>1</v>
      </c>
      <c r="D33" s="5" t="s">
        <v>54</v>
      </c>
      <c r="E33" s="32">
        <v>219.21</v>
      </c>
      <c r="G33" s="19"/>
    </row>
    <row r="34" spans="1:7" s="2" customFormat="1" ht="40.5" customHeight="1" x14ac:dyDescent="0.25">
      <c r="A34" s="21" t="s">
        <v>55</v>
      </c>
      <c r="B34" s="12" t="str" cm="1">
        <f t="array" ref="B34">IFERROR(INDEX(#REF!,SMALL(IF(#REF!=rngInvoice,ROW(#REF!)-ROW(#REF!)), ROW(13:13)), MATCH($B$6,#REF!, 0)),"")</f>
        <v/>
      </c>
      <c r="C34" s="5" t="str" cm="1">
        <f t="array" ref="C34">IFERROR(INDEX(#REF!,SMALL(IF(#REF!=rngInvoice,ROW(#REF!)-ROW(#REF!)), ROW(13:13)), MATCH($C$6,#REF!, 0)),"")</f>
        <v/>
      </c>
      <c r="D34" s="5"/>
      <c r="E34" s="26">
        <f>SUM(E33)</f>
        <v>219.21</v>
      </c>
      <c r="G34" s="19"/>
    </row>
    <row r="35" spans="1:7" s="2" customFormat="1" ht="40.5" customHeight="1" x14ac:dyDescent="0.25">
      <c r="A35" s="7" t="s">
        <v>56</v>
      </c>
      <c r="B35" s="12">
        <v>89516372197</v>
      </c>
      <c r="C35" s="5" t="s">
        <v>1</v>
      </c>
      <c r="D35" s="10" t="s">
        <v>44</v>
      </c>
      <c r="E35" s="32">
        <v>401.94</v>
      </c>
      <c r="G35" s="19"/>
    </row>
    <row r="36" spans="1:7" s="2" customFormat="1" ht="40.5" customHeight="1" x14ac:dyDescent="0.25">
      <c r="A36" s="21" t="s">
        <v>57</v>
      </c>
      <c r="B36" s="12" t="str" cm="1">
        <f t="array" ref="B36">IFERROR(INDEX(#REF!,SMALL(IF(#REF!=rngInvoice,ROW(#REF!)-ROW(#REF!)), ROW(13:13)), MATCH($B$6,#REF!, 0)),"")</f>
        <v/>
      </c>
      <c r="C36" s="5" t="str" cm="1">
        <f t="array" ref="C36">IFERROR(INDEX(#REF!,SMALL(IF(#REF!=rngInvoice,ROW(#REF!)-ROW(#REF!)), ROW(13:13)), MATCH($C$6,#REF!, 0)),"")</f>
        <v/>
      </c>
      <c r="D36" s="5"/>
      <c r="E36" s="26">
        <f>SUM(E35)</f>
        <v>401.94</v>
      </c>
      <c r="G36" s="19"/>
    </row>
    <row r="37" spans="1:7" s="2" customFormat="1" ht="40.5" customHeight="1" x14ac:dyDescent="0.25">
      <c r="A37" s="7" t="s">
        <v>58</v>
      </c>
      <c r="B37" s="12">
        <v>39587976401</v>
      </c>
      <c r="C37" s="5" t="s">
        <v>59</v>
      </c>
      <c r="D37" s="10" t="s">
        <v>44</v>
      </c>
      <c r="E37" s="32">
        <v>186.44</v>
      </c>
      <c r="G37" s="19"/>
    </row>
    <row r="38" spans="1:7" s="2" customFormat="1" ht="40.5" customHeight="1" x14ac:dyDescent="0.25">
      <c r="A38" s="7" t="s">
        <v>58</v>
      </c>
      <c r="B38" s="12">
        <v>39587976401</v>
      </c>
      <c r="C38" s="5" t="s">
        <v>59</v>
      </c>
      <c r="D38" s="10" t="s">
        <v>35</v>
      </c>
      <c r="E38" s="32">
        <v>8.3000000000000007</v>
      </c>
      <c r="G38" s="19"/>
    </row>
    <row r="39" spans="1:7" s="2" customFormat="1" ht="40.5" customHeight="1" x14ac:dyDescent="0.25">
      <c r="A39" s="21" t="s">
        <v>60</v>
      </c>
      <c r="B39" s="12" t="str" cm="1">
        <f t="array" ref="B39">IFERROR(INDEX(#REF!,SMALL(IF(#REF!=rngInvoice,ROW(#REF!)-ROW(#REF!)), ROW(31:31)), MATCH($B$6,#REF!, 0)),"")</f>
        <v/>
      </c>
      <c r="C39" s="5" t="str" cm="1">
        <f t="array" ref="C39">IFERROR(INDEX(#REF!,SMALL(IF(#REF!=rngInvoice,ROW(#REF!)-ROW(#REF!)), ROW(31:31)), MATCH($C$6,#REF!, 0)),"")</f>
        <v/>
      </c>
      <c r="D39" s="5"/>
      <c r="E39" s="26">
        <f>SUM(E37:E38)</f>
        <v>194.74</v>
      </c>
      <c r="G39" s="19"/>
    </row>
    <row r="40" spans="1:7" s="2" customFormat="1" ht="40.5" customHeight="1" x14ac:dyDescent="0.25">
      <c r="A40" s="7" t="s">
        <v>61</v>
      </c>
      <c r="B40" s="12">
        <v>79712364314</v>
      </c>
      <c r="C40" s="5" t="s">
        <v>1</v>
      </c>
      <c r="D40" s="5" t="s">
        <v>62</v>
      </c>
      <c r="E40" s="32">
        <v>3000</v>
      </c>
      <c r="G40" s="19"/>
    </row>
    <row r="41" spans="1:7" s="2" customFormat="1" ht="40.5" customHeight="1" x14ac:dyDescent="0.25">
      <c r="A41" s="21" t="s">
        <v>63</v>
      </c>
      <c r="B41" s="12" t="str" cm="1">
        <f t="array" ref="B41">IFERROR(INDEX(#REF!,SMALL(IF(#REF!=rngInvoice,ROW(#REF!)-ROW(#REF!)), ROW(31:31)), MATCH($B$6,#REF!, 0)),"")</f>
        <v/>
      </c>
      <c r="C41" s="5" t="str" cm="1">
        <f t="array" ref="C41">IFERROR(INDEX(#REF!,SMALL(IF(#REF!=rngInvoice,ROW(#REF!)-ROW(#REF!)), ROW(31:31)), MATCH($C$6,#REF!, 0)),"")</f>
        <v/>
      </c>
      <c r="D41" s="5"/>
      <c r="E41" s="26">
        <f>SUM(E40)</f>
        <v>3000</v>
      </c>
      <c r="G41" s="19"/>
    </row>
    <row r="42" spans="1:7" s="2" customFormat="1" ht="40.5" customHeight="1" x14ac:dyDescent="0.25">
      <c r="A42" s="7" t="s">
        <v>64</v>
      </c>
      <c r="B42" s="12">
        <v>57560191883</v>
      </c>
      <c r="C42" s="5" t="s">
        <v>1</v>
      </c>
      <c r="D42" s="10" t="s">
        <v>35</v>
      </c>
      <c r="E42" s="32">
        <v>5.62</v>
      </c>
      <c r="G42" s="19"/>
    </row>
    <row r="43" spans="1:7" s="2" customFormat="1" ht="40.5" customHeight="1" x14ac:dyDescent="0.25">
      <c r="A43" s="7" t="s">
        <v>64</v>
      </c>
      <c r="B43" s="12">
        <v>57560191883</v>
      </c>
      <c r="C43" s="5" t="s">
        <v>1</v>
      </c>
      <c r="D43" s="10" t="s">
        <v>65</v>
      </c>
      <c r="E43" s="32">
        <v>37.130000000000003</v>
      </c>
      <c r="G43" s="19"/>
    </row>
    <row r="44" spans="1:7" s="2" customFormat="1" ht="40.5" customHeight="1" x14ac:dyDescent="0.25">
      <c r="A44" s="21" t="s">
        <v>66</v>
      </c>
      <c r="B44" s="12" t="str" cm="1">
        <f t="array" ref="B44">IFERROR(INDEX(#REF!,SMALL(IF(#REF!=rngInvoice,ROW(#REF!)-ROW(#REF!)), ROW(13:13)), MATCH($B$6,#REF!, 0)),"")</f>
        <v/>
      </c>
      <c r="C44" s="5" t="str" cm="1">
        <f t="array" ref="C44">IFERROR(INDEX(#REF!,SMALL(IF(#REF!=rngInvoice,ROW(#REF!)-ROW(#REF!)), ROW(13:13)), MATCH($C$6,#REF!, 0)),"")</f>
        <v/>
      </c>
      <c r="D44" s="5"/>
      <c r="E44" s="26">
        <f>SUM(E42:E43)</f>
        <v>42.75</v>
      </c>
      <c r="G44" s="19"/>
    </row>
    <row r="45" spans="1:7" s="2" customFormat="1" ht="40.5" customHeight="1" x14ac:dyDescent="0.25">
      <c r="A45" s="7" t="s">
        <v>67</v>
      </c>
      <c r="B45" s="12">
        <v>64546066176</v>
      </c>
      <c r="C45" s="5" t="s">
        <v>1</v>
      </c>
      <c r="D45" s="10" t="s">
        <v>68</v>
      </c>
      <c r="E45" s="32">
        <v>830</v>
      </c>
      <c r="G45" s="19"/>
    </row>
    <row r="46" spans="1:7" s="2" customFormat="1" ht="40.5" customHeight="1" x14ac:dyDescent="0.25">
      <c r="A46" s="21" t="s">
        <v>69</v>
      </c>
      <c r="B46" s="12" t="str" cm="1">
        <f t="array" ref="B46">IFERROR(INDEX(#REF!,SMALL(IF(#REF!=rngInvoice,ROW(#REF!)-ROW(#REF!)), ROW(39:39)), MATCH($B$6,#REF!, 0)),"")</f>
        <v/>
      </c>
      <c r="C46" s="5" t="str" cm="1">
        <f t="array" ref="C46">IFERROR(INDEX(#REF!,SMALL(IF(#REF!=rngInvoice,ROW(#REF!)-ROW(#REF!)), ROW(39:39)), MATCH($C$6,#REF!, 0)),"")</f>
        <v/>
      </c>
      <c r="D46" s="5"/>
      <c r="E46" s="26">
        <f>SUM(E45)</f>
        <v>830</v>
      </c>
      <c r="G46" s="19"/>
    </row>
    <row r="47" spans="1:7" s="2" customFormat="1" ht="40.5" customHeight="1" x14ac:dyDescent="0.25">
      <c r="A47" s="7" t="s">
        <v>70</v>
      </c>
      <c r="B47" s="12">
        <v>29038959874</v>
      </c>
      <c r="C47" s="5" t="s">
        <v>1</v>
      </c>
      <c r="D47" s="10" t="s">
        <v>156</v>
      </c>
      <c r="E47" s="32">
        <v>78.680000000000007</v>
      </c>
      <c r="G47" s="19"/>
    </row>
    <row r="48" spans="1:7" s="2" customFormat="1" ht="40.5" customHeight="1" x14ac:dyDescent="0.25">
      <c r="A48" s="21" t="s">
        <v>71</v>
      </c>
      <c r="B48" s="12" t="str" cm="1">
        <f t="array" ref="B48">IFERROR(INDEX(#REF!,SMALL(IF(#REF!=rngInvoice,ROW(#REF!)-ROW(#REF!)), ROW(39:39)), MATCH($B$6,#REF!, 0)),"")</f>
        <v/>
      </c>
      <c r="C48" s="5" t="str" cm="1">
        <f t="array" ref="C48">IFERROR(INDEX(#REF!,SMALL(IF(#REF!=rngInvoice,ROW(#REF!)-ROW(#REF!)), ROW(39:39)), MATCH($C$6,#REF!, 0)),"")</f>
        <v/>
      </c>
      <c r="D48" s="5"/>
      <c r="E48" s="26">
        <f>SUM(E47)</f>
        <v>78.680000000000007</v>
      </c>
      <c r="G48" s="19"/>
    </row>
    <row r="49" spans="1:7" s="2" customFormat="1" ht="40.5" customHeight="1" x14ac:dyDescent="0.25">
      <c r="A49" s="7" t="s">
        <v>72</v>
      </c>
      <c r="B49" s="12">
        <v>957509931</v>
      </c>
      <c r="C49" s="5" t="s">
        <v>1</v>
      </c>
      <c r="D49" s="10" t="s">
        <v>73</v>
      </c>
      <c r="E49" s="32">
        <v>170</v>
      </c>
      <c r="G49" s="19"/>
    </row>
    <row r="50" spans="1:7" s="2" customFormat="1" ht="40.5" customHeight="1" x14ac:dyDescent="0.25">
      <c r="A50" s="21" t="s">
        <v>74</v>
      </c>
      <c r="B50" s="12" t="str" cm="1">
        <f t="array" ref="B50">IFERROR(INDEX(#REF!,SMALL(IF(#REF!=rngInvoice,ROW(#REF!)-ROW(#REF!)), ROW(13:13)), MATCH($B$6,#REF!, 0)),"")</f>
        <v/>
      </c>
      <c r="C50" s="5" t="str" cm="1">
        <f t="array" ref="C50">IFERROR(INDEX(#REF!,SMALL(IF(#REF!=rngInvoice,ROW(#REF!)-ROW(#REF!)), ROW(13:13)), MATCH($C$6,#REF!, 0)),"")</f>
        <v/>
      </c>
      <c r="D50" s="5"/>
      <c r="E50" s="26">
        <f>SUM(E49)</f>
        <v>170</v>
      </c>
      <c r="G50" s="19"/>
    </row>
    <row r="51" spans="1:7" s="2" customFormat="1" ht="40.5" customHeight="1" x14ac:dyDescent="0.25">
      <c r="A51" s="7" t="s">
        <v>75</v>
      </c>
      <c r="B51" s="12">
        <v>35639948412</v>
      </c>
      <c r="C51" s="5" t="s">
        <v>1</v>
      </c>
      <c r="D51" s="10" t="s">
        <v>44</v>
      </c>
      <c r="E51" s="32">
        <v>403.7</v>
      </c>
      <c r="G51" s="19"/>
    </row>
    <row r="52" spans="1:7" s="2" customFormat="1" ht="40.5" customHeight="1" x14ac:dyDescent="0.25">
      <c r="A52" s="21" t="s">
        <v>76</v>
      </c>
      <c r="B52" s="12" t="str" cm="1">
        <f t="array" ref="B52">IFERROR(INDEX(#REF!,SMALL(IF(#REF!=rngInvoice,ROW(#REF!)-ROW(#REF!)), ROW(45:45)), MATCH($B$6,#REF!, 0)),"")</f>
        <v/>
      </c>
      <c r="C52" s="5" t="str" cm="1">
        <f t="array" ref="C52">IFERROR(INDEX(#REF!,SMALL(IF(#REF!=rngInvoice,ROW(#REF!)-ROW(#REF!)), ROW(45:45)), MATCH($C$6,#REF!, 0)),"")</f>
        <v/>
      </c>
      <c r="D52" s="5"/>
      <c r="E52" s="26">
        <f>SUM(E51)</f>
        <v>403.7</v>
      </c>
      <c r="G52" s="19"/>
    </row>
    <row r="53" spans="1:7" s="2" customFormat="1" ht="40.5" customHeight="1" x14ac:dyDescent="0.25">
      <c r="A53" s="21" t="s">
        <v>100</v>
      </c>
      <c r="B53" s="12">
        <v>76844168802</v>
      </c>
      <c r="C53" s="5" t="s">
        <v>1</v>
      </c>
      <c r="D53" s="5" t="s">
        <v>101</v>
      </c>
      <c r="E53" s="32">
        <v>656.68</v>
      </c>
      <c r="G53" s="19"/>
    </row>
    <row r="54" spans="1:7" s="2" customFormat="1" ht="40.5" customHeight="1" x14ac:dyDescent="0.25">
      <c r="A54" s="21" t="s">
        <v>102</v>
      </c>
      <c r="B54" s="12" t="str" cm="1">
        <f t="array" ref="B54">IFERROR(INDEX(#REF!,SMALL(IF(#REF!=rngInvoice,ROW(#REF!)-ROW(#REF!)), ROW(47:47)), MATCH($B$6,#REF!, 0)),"")</f>
        <v/>
      </c>
      <c r="C54" s="5" t="str" cm="1">
        <f t="array" ref="C54">IFERROR(INDEX(#REF!,SMALL(IF(#REF!=rngInvoice,ROW(#REF!)-ROW(#REF!)), ROW(47:47)), MATCH($C$6,#REF!, 0)),"")</f>
        <v/>
      </c>
      <c r="D54" s="5"/>
      <c r="E54" s="26">
        <f>SUM(E53)</f>
        <v>656.68</v>
      </c>
      <c r="G54" s="19"/>
    </row>
    <row r="55" spans="1:7" s="2" customFormat="1" ht="40.5" customHeight="1" x14ac:dyDescent="0.25">
      <c r="A55" s="7" t="s">
        <v>77</v>
      </c>
      <c r="B55" s="12">
        <v>88227857014</v>
      </c>
      <c r="C55" s="5" t="s">
        <v>78</v>
      </c>
      <c r="D55" s="10" t="s">
        <v>79</v>
      </c>
      <c r="E55" s="32">
        <v>3412.25</v>
      </c>
      <c r="G55" s="19"/>
    </row>
    <row r="56" spans="1:7" s="2" customFormat="1" ht="40.5" customHeight="1" x14ac:dyDescent="0.25">
      <c r="A56" s="21" t="s">
        <v>80</v>
      </c>
      <c r="B56" s="12" t="str" cm="1">
        <f t="array" ref="B56">IFERROR(INDEX(#REF!,SMALL(IF(#REF!=rngInvoice,ROW(#REF!)-ROW(#REF!)), ROW(45:45)), MATCH($B$6,#REF!, 0)),"")</f>
        <v/>
      </c>
      <c r="C56" s="5"/>
      <c r="D56" s="5"/>
      <c r="E56" s="26">
        <f>SUM(E55)</f>
        <v>3412.25</v>
      </c>
      <c r="G56" s="19"/>
    </row>
    <row r="57" spans="1:7" s="2" customFormat="1" ht="40.5" customHeight="1" x14ac:dyDescent="0.25">
      <c r="A57" s="7" t="s">
        <v>81</v>
      </c>
      <c r="B57" s="12">
        <v>34740459425</v>
      </c>
      <c r="C57" s="5" t="s">
        <v>82</v>
      </c>
      <c r="D57" s="10" t="s">
        <v>49</v>
      </c>
      <c r="E57" s="32">
        <v>85</v>
      </c>
      <c r="G57" s="19"/>
    </row>
    <row r="58" spans="1:7" s="2" customFormat="1" ht="40.5" customHeight="1" x14ac:dyDescent="0.25">
      <c r="A58" s="21" t="s">
        <v>83</v>
      </c>
      <c r="B58" s="12" t="str" cm="1">
        <f t="array" ref="B58">IFERROR(INDEX(#REF!,SMALL(IF(#REF!=rngInvoice,ROW(#REF!)-ROW(#REF!)), ROW(49:49)), MATCH($B$6,#REF!, 0)),"")</f>
        <v/>
      </c>
      <c r="C58" s="5" t="str" cm="1">
        <f t="array" ref="C58">IFERROR(INDEX(#REF!,SMALL(IF(#REF!=rngInvoice,ROW(#REF!)-ROW(#REF!)), ROW(49:49)), MATCH($C$6,#REF!, 0)),"")</f>
        <v/>
      </c>
      <c r="D58" s="5"/>
      <c r="E58" s="26">
        <f>SUM(E57)</f>
        <v>85</v>
      </c>
      <c r="G58" s="19"/>
    </row>
    <row r="59" spans="1:7" s="2" customFormat="1" ht="40.5" customHeight="1" x14ac:dyDescent="0.25">
      <c r="A59" s="7" t="s">
        <v>84</v>
      </c>
      <c r="B59" s="12">
        <v>89077533639</v>
      </c>
      <c r="C59" s="5" t="s">
        <v>1</v>
      </c>
      <c r="D59" s="10" t="s">
        <v>49</v>
      </c>
      <c r="E59" s="32">
        <v>6.98</v>
      </c>
      <c r="G59" s="19"/>
    </row>
    <row r="60" spans="1:7" s="2" customFormat="1" ht="40.5" customHeight="1" x14ac:dyDescent="0.25">
      <c r="A60" s="7" t="s">
        <v>84</v>
      </c>
      <c r="B60" s="12">
        <v>89077533639</v>
      </c>
      <c r="C60" s="5" t="s">
        <v>1</v>
      </c>
      <c r="D60" s="10" t="s">
        <v>35</v>
      </c>
      <c r="E60" s="32">
        <v>6.25</v>
      </c>
      <c r="G60" s="19"/>
    </row>
    <row r="61" spans="1:7" s="2" customFormat="1" ht="40.5" customHeight="1" x14ac:dyDescent="0.25">
      <c r="A61" s="31" t="s">
        <v>85</v>
      </c>
      <c r="B61" s="12" t="str" cm="1">
        <f t="array" ref="B61">IFERROR(INDEX(#REF!,SMALL(IF(#REF!=rngInvoice,ROW(#REF!)-ROW(#REF!)), ROW(49:49)), MATCH($B$6,#REF!, 0)),"")</f>
        <v/>
      </c>
      <c r="C61" s="5" t="str" cm="1">
        <f t="array" ref="C61">IFERROR(INDEX(#REF!,SMALL(IF(#REF!=rngInvoice,ROW(#REF!)-ROW(#REF!)), ROW(49:49)), MATCH($C$6,#REF!, 0)),"")</f>
        <v/>
      </c>
      <c r="D61" s="5"/>
      <c r="E61" s="26">
        <f>SUM(E59:E60)</f>
        <v>13.23</v>
      </c>
      <c r="G61" s="19"/>
    </row>
    <row r="62" spans="1:7" s="2" customFormat="1" ht="40.5" customHeight="1" x14ac:dyDescent="0.25">
      <c r="A62" s="7" t="s">
        <v>86</v>
      </c>
      <c r="B62" s="12">
        <v>92652872761</v>
      </c>
      <c r="C62" s="5" t="s">
        <v>1</v>
      </c>
      <c r="D62" s="10" t="s">
        <v>79</v>
      </c>
      <c r="E62" s="32">
        <v>133.13</v>
      </c>
      <c r="G62" s="19"/>
    </row>
    <row r="63" spans="1:7" s="2" customFormat="1" ht="40.5" customHeight="1" x14ac:dyDescent="0.25">
      <c r="A63" s="31" t="s">
        <v>87</v>
      </c>
      <c r="B63" s="12" t="str" cm="1">
        <f t="array" ref="B63">IFERROR(INDEX(#REF!,SMALL(IF(#REF!=rngInvoice,ROW(#REF!)-ROW(#REF!)), ROW(49:49)), MATCH($B$6,#REF!, 0)),"")</f>
        <v/>
      </c>
      <c r="C63" s="5" t="str" cm="1">
        <f t="array" ref="C63">IFERROR(INDEX(#REF!,SMALL(IF(#REF!=rngInvoice,ROW(#REF!)-ROW(#REF!)), ROW(49:49)), MATCH($C$6,#REF!, 0)),"")</f>
        <v/>
      </c>
      <c r="D63" s="5"/>
      <c r="E63" s="26">
        <f>SUM(E62)</f>
        <v>133.13</v>
      </c>
      <c r="G63" s="19"/>
    </row>
    <row r="64" spans="1:7" s="2" customFormat="1" ht="40.5" customHeight="1" x14ac:dyDescent="0.25">
      <c r="A64" s="7" t="s">
        <v>31</v>
      </c>
      <c r="B64" s="7">
        <v>39122275975</v>
      </c>
      <c r="C64" s="5" t="s">
        <v>1</v>
      </c>
      <c r="D64" s="5" t="s">
        <v>11</v>
      </c>
      <c r="E64" s="32">
        <v>100.29</v>
      </c>
      <c r="G64" s="19"/>
    </row>
    <row r="65" spans="1:7" s="2" customFormat="1" ht="40.5" customHeight="1" x14ac:dyDescent="0.25">
      <c r="A65" s="21" t="s">
        <v>32</v>
      </c>
      <c r="B65" s="7" t="str" cm="1">
        <f t="array" ref="B65">IFERROR(INDEX(#REF!,SMALL(IF(#REF!=rngInvoice,ROW(#REF!)-ROW(#REF!)), ROW(#REF!)), MATCH($B$6,#REF!, 0)),"")</f>
        <v/>
      </c>
      <c r="C65" s="5" t="str" cm="1">
        <f t="array" ref="C65">IFERROR(INDEX(#REF!,SMALL(IF(#REF!=rngInvoice,ROW(#REF!)-ROW(#REF!)), ROW(#REF!)), MATCH($C$6,#REF!, 0)),"")</f>
        <v/>
      </c>
      <c r="D65" s="10"/>
      <c r="E65" s="26">
        <f>SUM(E64)</f>
        <v>100.29</v>
      </c>
      <c r="G65" s="19"/>
    </row>
    <row r="66" spans="1:7" ht="33.950000000000003" customHeight="1" x14ac:dyDescent="0.25">
      <c r="A66" s="33" t="s">
        <v>90</v>
      </c>
      <c r="B66" s="7" t="s">
        <v>88</v>
      </c>
      <c r="C66" s="5" t="s">
        <v>88</v>
      </c>
      <c r="D66" s="34" t="s">
        <v>89</v>
      </c>
      <c r="E66" s="25">
        <v>895.83</v>
      </c>
    </row>
    <row r="67" spans="1:7" ht="33.950000000000003" customHeight="1" x14ac:dyDescent="0.25">
      <c r="A67" s="35" t="s">
        <v>91</v>
      </c>
      <c r="B67" s="7" t="str" cm="1">
        <f t="array" ref="B67">IFERROR(INDEX(#REF!,SMALL(IF(#REF!=rngInvoice,ROW(#REF!)-ROW(#REF!)), ROW(#REF!)), MATCH($B$6,#REF!, 0)),"")</f>
        <v/>
      </c>
      <c r="C67" s="5" t="str" cm="1">
        <f t="array" ref="C67">IFERROR(INDEX(#REF!,SMALL(IF(#REF!=rngInvoice,ROW(#REF!)-ROW(#REF!)), ROW(#REF!)), MATCH($C$6,#REF!, 0)),"")</f>
        <v/>
      </c>
      <c r="D67" s="34"/>
      <c r="E67" s="26">
        <f>SUBTOTAL(109,E66:E66)</f>
        <v>895.83</v>
      </c>
    </row>
    <row r="68" spans="1:7" ht="33.950000000000003" customHeight="1" x14ac:dyDescent="0.25">
      <c r="A68" s="33" t="s">
        <v>92</v>
      </c>
      <c r="B68" s="7" t="s">
        <v>88</v>
      </c>
      <c r="C68" s="5" t="s">
        <v>88</v>
      </c>
      <c r="D68" s="34" t="s">
        <v>89</v>
      </c>
      <c r="E68" s="25">
        <v>93.8</v>
      </c>
    </row>
    <row r="69" spans="1:7" ht="33.950000000000003" customHeight="1" x14ac:dyDescent="0.25">
      <c r="A69" s="35" t="s">
        <v>93</v>
      </c>
      <c r="B69" s="7" t="str" cm="1">
        <f t="array" ref="B69">IFERROR(INDEX(#REF!,SMALL(IF(#REF!=rngInvoice,ROW(#REF!)-ROW(#REF!)), ROW(#REF!)), MATCH($B$6,#REF!, 0)),"")</f>
        <v/>
      </c>
      <c r="C69" s="5" t="str" cm="1">
        <f t="array" ref="C69">IFERROR(INDEX(#REF!,SMALL(IF(#REF!=rngInvoice,ROW(#REF!)-ROW(#REF!)), ROW(#REF!)), MATCH($C$6,#REF!, 0)),"")</f>
        <v/>
      </c>
      <c r="D69" s="34"/>
      <c r="E69" s="26">
        <f>SUBTOTAL(109,E68:E68)</f>
        <v>93.8</v>
      </c>
    </row>
    <row r="70" spans="1:7" ht="33.950000000000003" customHeight="1" x14ac:dyDescent="0.25">
      <c r="A70" s="33" t="s">
        <v>94</v>
      </c>
      <c r="B70" s="7" t="s">
        <v>88</v>
      </c>
      <c r="C70" s="5" t="s">
        <v>88</v>
      </c>
      <c r="D70" s="34" t="s">
        <v>89</v>
      </c>
      <c r="E70" s="36">
        <v>774.89</v>
      </c>
    </row>
    <row r="71" spans="1:7" ht="33.950000000000003" customHeight="1" x14ac:dyDescent="0.25">
      <c r="A71" s="35" t="s">
        <v>95</v>
      </c>
      <c r="B71" s="7" t="str" cm="1">
        <f t="array" ref="B71">IFERROR(INDEX(#REF!,SMALL(IF(#REF!=rngInvoice,ROW(#REF!)-ROW(#REF!)), ROW(#REF!)), MATCH($B$6,#REF!, 0)),"")</f>
        <v/>
      </c>
      <c r="C71" s="5" t="str" cm="1">
        <f t="array" ref="C71">IFERROR(INDEX(#REF!,SMALL(IF(#REF!=rngInvoice,ROW(#REF!)-ROW(#REF!)), ROW(#REF!)), MATCH($C$6,#REF!, 0)),"")</f>
        <v/>
      </c>
      <c r="D71" s="34"/>
      <c r="E71" s="26">
        <f>SUBTOTAL(109,E70:E70)</f>
        <v>774.89</v>
      </c>
    </row>
    <row r="72" spans="1:7" ht="33.950000000000003" customHeight="1" x14ac:dyDescent="0.25">
      <c r="A72" s="33" t="s">
        <v>96</v>
      </c>
      <c r="B72" s="7" t="s">
        <v>88</v>
      </c>
      <c r="C72" s="5" t="s">
        <v>88</v>
      </c>
      <c r="D72" s="34" t="s">
        <v>89</v>
      </c>
      <c r="E72" s="36">
        <v>940.63</v>
      </c>
    </row>
    <row r="73" spans="1:7" ht="33.950000000000003" customHeight="1" x14ac:dyDescent="0.25">
      <c r="A73" s="35" t="s">
        <v>97</v>
      </c>
      <c r="B73" s="7" t="str" cm="1">
        <f t="array" ref="B73">IFERROR(INDEX(#REF!,SMALL(IF(#REF!=rngInvoice,ROW(#REF!)-ROW(#REF!)), ROW(21:21)), MATCH($B$6,#REF!, 0)),"")</f>
        <v/>
      </c>
      <c r="C73" s="5" t="str" cm="1">
        <f t="array" ref="C73">IFERROR(INDEX(#REF!,SMALL(IF(#REF!=rngInvoice,ROW(#REF!)-ROW(#REF!)), ROW(21:21)), MATCH($C$6,#REF!, 0)),"")</f>
        <v/>
      </c>
      <c r="D73" s="34"/>
      <c r="E73" s="26">
        <f>SUBTOTAL(109,E72:E72)</f>
        <v>940.63</v>
      </c>
    </row>
    <row r="74" spans="1:7" ht="33.950000000000003" customHeight="1" x14ac:dyDescent="0.25">
      <c r="A74" s="33" t="s">
        <v>98</v>
      </c>
      <c r="B74" s="7" t="s">
        <v>88</v>
      </c>
      <c r="C74" s="5" t="s">
        <v>88</v>
      </c>
      <c r="D74" s="34" t="s">
        <v>89</v>
      </c>
      <c r="E74" s="36">
        <v>187.61</v>
      </c>
    </row>
    <row r="75" spans="1:7" ht="33.950000000000003" customHeight="1" x14ac:dyDescent="0.25">
      <c r="A75" s="35" t="s">
        <v>99</v>
      </c>
      <c r="B75" s="7" t="str" cm="1">
        <f t="array" ref="B75">IFERROR(INDEX(#REF!,SMALL(IF(#REF!=rngInvoice,ROW(#REF!)-ROW(#REF!)), ROW(57:57)), MATCH($B$6,#REF!, 0)),"")</f>
        <v/>
      </c>
      <c r="C75" s="5" t="str" cm="1">
        <f t="array" ref="C75">IFERROR(INDEX(#REF!,SMALL(IF(#REF!=rngInvoice,ROW(#REF!)-ROW(#REF!)), ROW(57:57)), MATCH($C$6,#REF!, 0)),"")</f>
        <v/>
      </c>
      <c r="D75" s="34"/>
      <c r="E75" s="26">
        <f>SUBTOTAL(109,E74:E74)</f>
        <v>187.61</v>
      </c>
    </row>
    <row r="76" spans="1:7" ht="33.950000000000003" customHeight="1" x14ac:dyDescent="0.25">
      <c r="A76" s="13" t="s">
        <v>3</v>
      </c>
      <c r="B76" s="13"/>
      <c r="C76" s="14"/>
      <c r="D76" s="14"/>
      <c r="E76" s="27">
        <f>SUM(E18+E21+E23+E25+E27+E30+E32+E34+E36+E39+E41+E44+E46+E48+E50+E52+E56+E54+E58+E61+E63+E65+E67+E69+E71+E73+E75)</f>
        <v>14030.159999999998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18 C26 C27:D27 C28:C29 C30:D34 C35 C36:D36 C37:C38 C39:D41 C42 C43:D50 C51 C52:D56 C57 C58:D58 C59:C60 C61:D63">
    <cfRule type="expression" dxfId="216" priority="22">
      <formula>MOD(ROW(),2)=0</formula>
    </cfRule>
  </conditionalFormatting>
  <conditionalFormatting sqref="A14:A63 C19:C20">
    <cfRule type="expression" dxfId="215" priority="19">
      <formula>MOD(ROW(),2)=0</formula>
    </cfRule>
  </conditionalFormatting>
  <conditionalFormatting sqref="A8:D10 A11:C11">
    <cfRule type="expression" dxfId="214" priority="25">
      <formula>MOD(ROW(),2)=0</formula>
    </cfRule>
  </conditionalFormatting>
  <conditionalFormatting sqref="A64:D76">
    <cfRule type="expression" dxfId="213" priority="3">
      <formula>MOD(ROW(),2)=0</formula>
    </cfRule>
  </conditionalFormatting>
  <conditionalFormatting sqref="C21:D25">
    <cfRule type="expression" dxfId="212" priority="18">
      <formula>MOD(ROW(),2)=0</formula>
    </cfRule>
  </conditionalFormatting>
  <conditionalFormatting sqref="D11">
    <cfRule type="expression" dxfId="211" priority="21">
      <formula>MOD(ROW(),2)=0</formula>
    </cfRule>
  </conditionalFormatting>
  <conditionalFormatting sqref="D19:D20">
    <cfRule type="expression" dxfId="210" priority="1">
      <formula>MOD(ROW(),2)=0</formula>
    </cfRule>
  </conditionalFormatting>
  <conditionalFormatting sqref="D26">
    <cfRule type="expression" dxfId="209" priority="15">
      <formula>MOD(ROW(),2)=0</formula>
    </cfRule>
  </conditionalFormatting>
  <conditionalFormatting sqref="D28:D29">
    <cfRule type="expression" dxfId="208" priority="13">
      <formula>MOD(ROW(),2)=0</formula>
    </cfRule>
  </conditionalFormatting>
  <conditionalFormatting sqref="D35">
    <cfRule type="expression" dxfId="207" priority="12">
      <formula>MOD(ROW(),2)=0</formula>
    </cfRule>
  </conditionalFormatting>
  <conditionalFormatting sqref="D37:D38">
    <cfRule type="expression" dxfId="206" priority="10">
      <formula>MOD(ROW(),2)=0</formula>
    </cfRule>
  </conditionalFormatting>
  <conditionalFormatting sqref="D42">
    <cfRule type="expression" dxfId="205" priority="9">
      <formula>MOD(ROW(),2)=0</formula>
    </cfRule>
  </conditionalFormatting>
  <conditionalFormatting sqref="D51">
    <cfRule type="expression" dxfId="204" priority="8">
      <formula>MOD(ROW(),2)=0</formula>
    </cfRule>
  </conditionalFormatting>
  <conditionalFormatting sqref="D57">
    <cfRule type="expression" dxfId="203" priority="7">
      <formula>MOD(ROW(),2)=0</formula>
    </cfRule>
  </conditionalFormatting>
  <conditionalFormatting sqref="D59:D60">
    <cfRule type="expression" dxfId="202" priority="2">
      <formula>MOD(ROW(),2)=0</formula>
    </cfRule>
  </conditionalFormatting>
  <conditionalFormatting sqref="E7:E76">
    <cfRule type="expression" dxfId="201" priority="4">
      <formula>MOD(ROW(),2)=0</formula>
    </cfRule>
    <cfRule type="expression" dxfId="200" priority="5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B6775-9300-492C-9315-161B03A488C9}">
  <sheetPr>
    <tabColor theme="4" tint="-0.499984740745262"/>
    <pageSetUpPr autoPageBreaks="0" fitToPage="1"/>
  </sheetPr>
  <dimension ref="A1:I53"/>
  <sheetViews>
    <sheetView showGridLines="0" topLeftCell="A40" zoomScaleNormal="100" workbookViewId="0">
      <selection activeCell="D25" sqref="D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13</v>
      </c>
      <c r="B2" s="55"/>
      <c r="C2" s="15" t="s">
        <v>15</v>
      </c>
      <c r="D2" s="56" t="s">
        <v>16</v>
      </c>
      <c r="E2" s="56"/>
      <c r="F2" s="4"/>
    </row>
    <row r="3" spans="1:7" ht="47.25" customHeight="1" x14ac:dyDescent="0.25">
      <c r="A3" s="57" t="s">
        <v>14</v>
      </c>
      <c r="B3" s="57"/>
      <c r="C3" s="16"/>
      <c r="D3" s="58" t="s">
        <v>17</v>
      </c>
      <c r="E3" s="58"/>
      <c r="F3" s="4"/>
      <c r="G3" s="29"/>
    </row>
    <row r="4" spans="1:7" ht="44.1" customHeight="1" x14ac:dyDescent="0.25">
      <c r="A4" s="11" t="s">
        <v>103</v>
      </c>
      <c r="B4" s="9"/>
      <c r="C4" s="9"/>
      <c r="D4" s="9"/>
      <c r="E4" s="23"/>
    </row>
    <row r="5" spans="1:7" ht="44.1" customHeight="1" x14ac:dyDescent="0.25">
      <c r="A5" s="59" t="s">
        <v>10</v>
      </c>
      <c r="B5" s="59"/>
      <c r="C5" s="59"/>
      <c r="D5" s="59"/>
      <c r="E5" s="59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29</v>
      </c>
      <c r="E8" s="25">
        <v>46525.13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251.97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30</v>
      </c>
      <c r="E12" s="25">
        <v>2524.4699999999998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25">
        <v>465.73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25">
        <v>7718.24</v>
      </c>
      <c r="G14" s="19"/>
    </row>
    <row r="15" spans="1:7" s="2" customFormat="1" ht="40.5" customHeight="1" x14ac:dyDescent="0.25">
      <c r="A15" s="20" t="s">
        <v>3</v>
      </c>
      <c r="B15" s="17"/>
      <c r="C15" s="5"/>
      <c r="D15" s="20"/>
      <c r="E15" s="26">
        <f>SUM(E8:E14)</f>
        <v>57485.54</v>
      </c>
      <c r="G15" s="19"/>
    </row>
    <row r="16" spans="1:7" s="2" customFormat="1" ht="40.5" customHeight="1" x14ac:dyDescent="0.25">
      <c r="A16" s="22" t="s">
        <v>20</v>
      </c>
      <c r="B16" s="17"/>
      <c r="C16" s="5"/>
      <c r="D16" s="10"/>
      <c r="E16" s="25"/>
      <c r="G16" s="19"/>
    </row>
    <row r="17" spans="1:9" s="2" customFormat="1" ht="40.5" customHeight="1" x14ac:dyDescent="0.25">
      <c r="A17" s="7" t="s">
        <v>22</v>
      </c>
      <c r="B17" s="12">
        <v>85821130368</v>
      </c>
      <c r="C17" s="5" t="s">
        <v>1</v>
      </c>
      <c r="D17" s="5" t="s">
        <v>11</v>
      </c>
      <c r="E17" s="25">
        <v>22.01</v>
      </c>
      <c r="G17" s="19"/>
    </row>
    <row r="18" spans="1:9" s="2" customFormat="1" ht="40.5" customHeight="1" x14ac:dyDescent="0.25">
      <c r="A18" s="21" t="s">
        <v>23</v>
      </c>
      <c r="B18" s="12"/>
      <c r="C18" s="5"/>
      <c r="D18" s="5"/>
      <c r="E18" s="26">
        <f>SUBTOTAL(109,E17:E17)</f>
        <v>22.01</v>
      </c>
      <c r="G18" s="19"/>
    </row>
    <row r="19" spans="1:9" s="2" customFormat="1" ht="40.5" customHeight="1" x14ac:dyDescent="0.25">
      <c r="A19" s="7" t="s">
        <v>33</v>
      </c>
      <c r="B19" s="30">
        <v>87311810356</v>
      </c>
      <c r="C19" s="5" t="s">
        <v>34</v>
      </c>
      <c r="D19" s="10" t="s">
        <v>35</v>
      </c>
      <c r="E19" s="32">
        <v>42.42</v>
      </c>
      <c r="G19" s="19"/>
    </row>
    <row r="20" spans="1:9" s="2" customFormat="1" ht="40.5" customHeight="1" x14ac:dyDescent="0.25">
      <c r="A20" s="21" t="s">
        <v>36</v>
      </c>
      <c r="B20" s="30" t="str" cm="1">
        <f t="array" ref="B20">IFERROR(INDEX(#REF!,SMALL(IF(#REF!=rngInvoice,ROW(#REF!)-ROW(#REF!)), ROW(#REF!)), MATCH($B$6,#REF!, 0)),"")</f>
        <v/>
      </c>
      <c r="C20" s="5" t="str" cm="1">
        <f t="array" ref="C20">IFERROR(INDEX(#REF!,SMALL(IF(#REF!=rngInvoice,ROW(#REF!)-ROW(#REF!)), ROW(#REF!)), MATCH($C$6,#REF!, 0)),"")</f>
        <v/>
      </c>
      <c r="D20" s="10"/>
      <c r="E20" s="26">
        <f>SUBTOTAL(109,E19:E19)</f>
        <v>42.42</v>
      </c>
      <c r="G20" s="19"/>
      <c r="I20" s="37"/>
    </row>
    <row r="21" spans="1:9" s="2" customFormat="1" ht="40.5" customHeight="1" x14ac:dyDescent="0.25">
      <c r="A21" s="7" t="s">
        <v>37</v>
      </c>
      <c r="B21" s="12">
        <v>81793146560</v>
      </c>
      <c r="C21" s="5" t="s">
        <v>1</v>
      </c>
      <c r="D21" s="10" t="s">
        <v>35</v>
      </c>
      <c r="E21" s="32">
        <v>66.34</v>
      </c>
      <c r="G21" s="19"/>
    </row>
    <row r="22" spans="1:9" s="2" customFormat="1" ht="40.5" customHeight="1" x14ac:dyDescent="0.25">
      <c r="A22" s="21" t="s">
        <v>38</v>
      </c>
      <c r="B22" s="12" t="s">
        <v>39</v>
      </c>
      <c r="C22" s="5" t="s">
        <v>39</v>
      </c>
      <c r="D22" s="5"/>
      <c r="E22" s="26">
        <f>SUM(E21)</f>
        <v>66.34</v>
      </c>
      <c r="G22" s="19"/>
    </row>
    <row r="23" spans="1:9" s="2" customFormat="1" ht="40.5" customHeight="1" x14ac:dyDescent="0.25">
      <c r="A23" s="7" t="s">
        <v>40</v>
      </c>
      <c r="B23" s="12">
        <v>6637660960</v>
      </c>
      <c r="C23" s="5" t="s">
        <v>1</v>
      </c>
      <c r="D23" s="5" t="s">
        <v>41</v>
      </c>
      <c r="E23" s="32">
        <v>529.76</v>
      </c>
      <c r="G23" s="19"/>
    </row>
    <row r="24" spans="1:9" s="2" customFormat="1" ht="40.5" customHeight="1" x14ac:dyDescent="0.25">
      <c r="A24" s="21" t="s">
        <v>42</v>
      </c>
      <c r="B24" s="12" t="s">
        <v>39</v>
      </c>
      <c r="C24" s="5" t="s">
        <v>39</v>
      </c>
      <c r="D24" s="5"/>
      <c r="E24" s="26">
        <f>SUM(E23)</f>
        <v>529.76</v>
      </c>
      <c r="G24" s="19"/>
    </row>
    <row r="25" spans="1:9" s="2" customFormat="1" ht="40.5" customHeight="1" x14ac:dyDescent="0.25">
      <c r="A25" s="7" t="s">
        <v>104</v>
      </c>
      <c r="B25" s="12">
        <v>84798023567</v>
      </c>
      <c r="C25" s="5" t="s">
        <v>1</v>
      </c>
      <c r="D25" s="10" t="s">
        <v>79</v>
      </c>
      <c r="E25" s="32">
        <v>1669.09</v>
      </c>
      <c r="G25" s="19"/>
    </row>
    <row r="26" spans="1:9" s="2" customFormat="1" ht="40.5" customHeight="1" x14ac:dyDescent="0.25">
      <c r="A26" s="21" t="s">
        <v>105</v>
      </c>
      <c r="B26" s="12" t="s">
        <v>39</v>
      </c>
      <c r="C26" s="5" t="s">
        <v>39</v>
      </c>
      <c r="D26" s="5"/>
      <c r="E26" s="26">
        <f>SUM(E25)</f>
        <v>1669.09</v>
      </c>
      <c r="G26" s="19"/>
    </row>
    <row r="27" spans="1:9" s="2" customFormat="1" ht="40.5" customHeight="1" x14ac:dyDescent="0.25">
      <c r="A27" s="7" t="s">
        <v>46</v>
      </c>
      <c r="B27" s="12">
        <v>52420361911</v>
      </c>
      <c r="C27" s="5" t="s">
        <v>1</v>
      </c>
      <c r="D27" s="10" t="s">
        <v>44</v>
      </c>
      <c r="E27" s="32">
        <v>69.22</v>
      </c>
      <c r="G27" s="19"/>
    </row>
    <row r="28" spans="1:9" s="2" customFormat="1" ht="40.5" customHeight="1" x14ac:dyDescent="0.25">
      <c r="A28" s="7" t="s">
        <v>46</v>
      </c>
      <c r="B28" s="12">
        <v>52420361911</v>
      </c>
      <c r="C28" s="5" t="s">
        <v>1</v>
      </c>
      <c r="D28" s="10" t="s">
        <v>107</v>
      </c>
      <c r="E28" s="32">
        <v>441.47</v>
      </c>
      <c r="G28" s="19"/>
    </row>
    <row r="29" spans="1:9" s="2" customFormat="1" ht="40.5" customHeight="1" x14ac:dyDescent="0.25">
      <c r="A29" s="21" t="s">
        <v>47</v>
      </c>
      <c r="B29" s="12" t="s">
        <v>39</v>
      </c>
      <c r="C29" s="5" t="s">
        <v>39</v>
      </c>
      <c r="D29" s="5"/>
      <c r="E29" s="26">
        <f>SUM(E27:E28)</f>
        <v>510.69000000000005</v>
      </c>
      <c r="G29" s="19"/>
    </row>
    <row r="30" spans="1:9" s="2" customFormat="1" ht="40.5" customHeight="1" x14ac:dyDescent="0.25">
      <c r="A30" s="7" t="s">
        <v>106</v>
      </c>
      <c r="B30" s="12">
        <v>64268577749</v>
      </c>
      <c r="C30" s="5" t="s">
        <v>1</v>
      </c>
      <c r="D30" s="10" t="s">
        <v>79</v>
      </c>
      <c r="E30" s="32">
        <v>872.5</v>
      </c>
      <c r="G30" s="19"/>
    </row>
    <row r="31" spans="1:9" s="2" customFormat="1" ht="40.5" customHeight="1" x14ac:dyDescent="0.25">
      <c r="A31" s="21" t="s">
        <v>108</v>
      </c>
      <c r="B31" s="12" t="str" cm="1">
        <f t="array" ref="B31">IFERROR(INDEX(#REF!,SMALL(IF(#REF!=rngInvoice,ROW(#REF!)-ROW(#REF!)), ROW(13:13)), MATCH($B$6,#REF!, 0)),"")</f>
        <v/>
      </c>
      <c r="C31" s="5" t="str" cm="1">
        <f t="array" ref="C31">IFERROR(INDEX(#REF!,SMALL(IF(#REF!=rngInvoice,ROW(#REF!)-ROW(#REF!)), ROW(13:13)), MATCH($C$6,#REF!, 0)),"")</f>
        <v/>
      </c>
      <c r="D31" s="5"/>
      <c r="E31" s="26">
        <f>SUM(E30)</f>
        <v>872.5</v>
      </c>
      <c r="G31" s="19"/>
    </row>
    <row r="32" spans="1:9" s="2" customFormat="1" ht="40.5" customHeight="1" x14ac:dyDescent="0.25">
      <c r="A32" s="7" t="s">
        <v>112</v>
      </c>
      <c r="B32" s="12">
        <v>46144176176</v>
      </c>
      <c r="C32" s="5" t="s">
        <v>1</v>
      </c>
      <c r="D32" s="10" t="s">
        <v>73</v>
      </c>
      <c r="E32" s="32">
        <v>248.86</v>
      </c>
      <c r="G32" s="19"/>
    </row>
    <row r="33" spans="1:7" s="2" customFormat="1" ht="40.5" customHeight="1" x14ac:dyDescent="0.25">
      <c r="A33" s="21" t="s">
        <v>113</v>
      </c>
      <c r="B33" s="12" t="str" cm="1">
        <f t="array" ref="B33">IFERROR(INDEX(#REF!,SMALL(IF(#REF!=rngInvoice,ROW(#REF!)-ROW(#REF!)), ROW(13:13)), MATCH($B$6,#REF!, 0)),"")</f>
        <v/>
      </c>
      <c r="C33" s="5" t="str" cm="1">
        <f t="array" ref="C33">IFERROR(INDEX(#REF!,SMALL(IF(#REF!=rngInvoice,ROW(#REF!)-ROW(#REF!)), ROW(13:13)), MATCH($C$6,#REF!, 0)),"")</f>
        <v/>
      </c>
      <c r="D33" s="5"/>
      <c r="E33" s="26">
        <f>SUM(E32)</f>
        <v>248.86</v>
      </c>
      <c r="G33" s="19"/>
    </row>
    <row r="34" spans="1:7" s="2" customFormat="1" ht="40.5" customHeight="1" x14ac:dyDescent="0.25">
      <c r="A34" s="7" t="s">
        <v>114</v>
      </c>
      <c r="B34" s="12">
        <v>27759560625</v>
      </c>
      <c r="C34" s="5" t="s">
        <v>1</v>
      </c>
      <c r="D34" s="10" t="s">
        <v>115</v>
      </c>
      <c r="E34" s="32">
        <v>245.02</v>
      </c>
      <c r="G34" s="19"/>
    </row>
    <row r="35" spans="1:7" s="2" customFormat="1" ht="40.5" customHeight="1" x14ac:dyDescent="0.25">
      <c r="A35" s="21" t="s">
        <v>116</v>
      </c>
      <c r="B35" s="12" t="str" cm="1">
        <f t="array" ref="B35">IFERROR(INDEX(#REF!,SMALL(IF(#REF!=rngInvoice,ROW(#REF!)-ROW(#REF!)), ROW(13:13)), MATCH($B$6,#REF!, 0)),"")</f>
        <v/>
      </c>
      <c r="C35" s="5" t="str" cm="1">
        <f t="array" ref="C35">IFERROR(INDEX(#REF!,SMALL(IF(#REF!=rngInvoice,ROW(#REF!)-ROW(#REF!)), ROW(13:13)), MATCH($C$6,#REF!, 0)),"")</f>
        <v/>
      </c>
      <c r="D35" s="5"/>
      <c r="E35" s="26">
        <f>SUM(E34)</f>
        <v>245.02</v>
      </c>
      <c r="G35" s="19"/>
    </row>
    <row r="36" spans="1:7" s="2" customFormat="1" ht="40.5" customHeight="1" x14ac:dyDescent="0.25">
      <c r="A36" s="7" t="s">
        <v>119</v>
      </c>
      <c r="B36" s="12">
        <v>35409850545</v>
      </c>
      <c r="C36" s="5" t="s">
        <v>121</v>
      </c>
      <c r="D36" s="10" t="s">
        <v>122</v>
      </c>
      <c r="E36" s="32">
        <v>676</v>
      </c>
      <c r="G36" s="19"/>
    </row>
    <row r="37" spans="1:7" s="2" customFormat="1" ht="40.5" customHeight="1" x14ac:dyDescent="0.25">
      <c r="A37" s="7" t="s">
        <v>119</v>
      </c>
      <c r="B37" s="12">
        <v>35409850545</v>
      </c>
      <c r="C37" s="5" t="s">
        <v>121</v>
      </c>
      <c r="D37" s="10" t="s">
        <v>44</v>
      </c>
      <c r="E37" s="32">
        <v>37.090000000000003</v>
      </c>
      <c r="G37" s="19"/>
    </row>
    <row r="38" spans="1:7" s="2" customFormat="1" ht="40.5" customHeight="1" x14ac:dyDescent="0.25">
      <c r="A38" s="21" t="s">
        <v>120</v>
      </c>
      <c r="B38" s="12" t="str" cm="1">
        <f t="array" ref="B38">IFERROR(INDEX(#REF!,SMALL(IF(#REF!=rngInvoice,ROW(#REF!)-ROW(#REF!)), ROW(30:30)), MATCH($B$6,#REF!, 0)),"")</f>
        <v/>
      </c>
      <c r="C38" s="5" t="str" cm="1">
        <f t="array" ref="C38">IFERROR(INDEX(#REF!,SMALL(IF(#REF!=rngInvoice,ROW(#REF!)-ROW(#REF!)), ROW(30:30)), MATCH($C$6,#REF!, 0)),"")</f>
        <v/>
      </c>
      <c r="D38" s="5"/>
      <c r="E38" s="26">
        <f>SUM(E36:E37)</f>
        <v>713.09</v>
      </c>
      <c r="G38" s="19"/>
    </row>
    <row r="39" spans="1:7" s="2" customFormat="1" ht="40.5" customHeight="1" x14ac:dyDescent="0.25">
      <c r="A39" s="7" t="s">
        <v>117</v>
      </c>
      <c r="B39" s="12">
        <v>3109396077</v>
      </c>
      <c r="C39" s="5" t="s">
        <v>1</v>
      </c>
      <c r="D39" s="10" t="s">
        <v>48</v>
      </c>
      <c r="E39" s="32">
        <v>531.76</v>
      </c>
      <c r="G39" s="19"/>
    </row>
    <row r="40" spans="1:7" s="2" customFormat="1" ht="40.5" customHeight="1" x14ac:dyDescent="0.25">
      <c r="A40" s="21" t="s">
        <v>118</v>
      </c>
      <c r="B40" s="12" t="str" cm="1">
        <f t="array" ref="B40">IFERROR(INDEX(#REF!,SMALL(IF(#REF!=rngInvoice,ROW(#REF!)-ROW(#REF!)), ROW(30:30)), MATCH($B$6,#REF!, 0)),"")</f>
        <v/>
      </c>
      <c r="C40" s="5" t="str" cm="1">
        <f t="array" ref="C40">IFERROR(INDEX(#REF!,SMALL(IF(#REF!=rngInvoice,ROW(#REF!)-ROW(#REF!)), ROW(30:30)), MATCH($C$6,#REF!, 0)),"")</f>
        <v/>
      </c>
      <c r="D40" s="5"/>
      <c r="E40" s="26">
        <f>SUM(E39)</f>
        <v>531.76</v>
      </c>
      <c r="G40" s="19"/>
    </row>
    <row r="41" spans="1:7" s="2" customFormat="1" ht="40.5" customHeight="1" x14ac:dyDescent="0.25">
      <c r="A41" s="7" t="s">
        <v>109</v>
      </c>
      <c r="B41" s="12">
        <v>65553879500</v>
      </c>
      <c r="C41" s="5" t="s">
        <v>1</v>
      </c>
      <c r="D41" s="10" t="s">
        <v>44</v>
      </c>
      <c r="E41" s="32">
        <v>40.51</v>
      </c>
      <c r="G41" s="19"/>
    </row>
    <row r="42" spans="1:7" s="2" customFormat="1" ht="40.5" customHeight="1" x14ac:dyDescent="0.25">
      <c r="A42" s="7" t="s">
        <v>109</v>
      </c>
      <c r="B42" s="12">
        <v>65553879500</v>
      </c>
      <c r="C42" s="5" t="s">
        <v>1</v>
      </c>
      <c r="D42" s="10" t="s">
        <v>110</v>
      </c>
      <c r="E42" s="32">
        <v>1399</v>
      </c>
      <c r="G42" s="19"/>
    </row>
    <row r="43" spans="1:7" s="2" customFormat="1" ht="40.5" customHeight="1" x14ac:dyDescent="0.25">
      <c r="A43" s="21" t="s">
        <v>111</v>
      </c>
      <c r="B43" s="12" t="str" cm="1">
        <f t="array" ref="B43">IFERROR(INDEX(#REF!,SMALL(IF(#REF!=rngInvoice,ROW(#REF!)-ROW(#REF!)), ROW(13:13)), MATCH($B$6,#REF!, 0)),"")</f>
        <v/>
      </c>
      <c r="C43" s="5" t="str" cm="1">
        <f t="array" ref="C43">IFERROR(INDEX(#REF!,SMALL(IF(#REF!=rngInvoice,ROW(#REF!)-ROW(#REF!)), ROW(13:13)), MATCH($C$6,#REF!, 0)),"")</f>
        <v/>
      </c>
      <c r="D43" s="5"/>
      <c r="E43" s="26">
        <f>SUM(E41:E42)</f>
        <v>1439.51</v>
      </c>
      <c r="G43" s="19"/>
    </row>
    <row r="44" spans="1:7" s="2" customFormat="1" ht="40.5" customHeight="1" x14ac:dyDescent="0.25">
      <c r="A44" s="7" t="s">
        <v>67</v>
      </c>
      <c r="B44" s="12">
        <v>64546066176</v>
      </c>
      <c r="C44" s="5" t="s">
        <v>1</v>
      </c>
      <c r="D44" s="10" t="s">
        <v>68</v>
      </c>
      <c r="E44" s="32">
        <v>150</v>
      </c>
      <c r="G44" s="19"/>
    </row>
    <row r="45" spans="1:7" s="2" customFormat="1" ht="40.5" customHeight="1" x14ac:dyDescent="0.25">
      <c r="A45" s="21" t="s">
        <v>69</v>
      </c>
      <c r="B45" s="12" t="str" cm="1">
        <f t="array" ref="B45">IFERROR(INDEX(#REF!,SMALL(IF(#REF!=rngInvoice,ROW(#REF!)-ROW(#REF!)), ROW(38:38)), MATCH($B$6,#REF!, 0)),"")</f>
        <v/>
      </c>
      <c r="C45" s="5" t="str" cm="1">
        <f t="array" ref="C45">IFERROR(INDEX(#REF!,SMALL(IF(#REF!=rngInvoice,ROW(#REF!)-ROW(#REF!)), ROW(38:38)), MATCH($C$6,#REF!, 0)),"")</f>
        <v/>
      </c>
      <c r="D45" s="5"/>
      <c r="E45" s="26">
        <f>SUM(E44)</f>
        <v>150</v>
      </c>
      <c r="G45" s="19"/>
    </row>
    <row r="46" spans="1:7" s="2" customFormat="1" ht="40.5" customHeight="1" x14ac:dyDescent="0.25">
      <c r="A46" s="7" t="s">
        <v>123</v>
      </c>
      <c r="B46" s="12">
        <v>57189591567</v>
      </c>
      <c r="C46" s="5" t="s">
        <v>1</v>
      </c>
      <c r="D46" s="10" t="s">
        <v>44</v>
      </c>
      <c r="E46" s="32">
        <v>180</v>
      </c>
      <c r="G46" s="19"/>
    </row>
    <row r="47" spans="1:7" s="2" customFormat="1" ht="40.5" customHeight="1" x14ac:dyDescent="0.25">
      <c r="A47" s="21" t="s">
        <v>124</v>
      </c>
      <c r="B47" s="12" t="str" cm="1">
        <f t="array" ref="B47">IFERROR(INDEX(#REF!,SMALL(IF(#REF!=rngInvoice,ROW(#REF!)-ROW(#REF!)), ROW(38:38)), MATCH($B$6,#REF!, 0)),"")</f>
        <v/>
      </c>
      <c r="C47" s="5" t="str" cm="1">
        <f t="array" ref="C47">IFERROR(INDEX(#REF!,SMALL(IF(#REF!=rngInvoice,ROW(#REF!)-ROW(#REF!)), ROW(38:38)), MATCH($C$6,#REF!, 0)),"")</f>
        <v/>
      </c>
      <c r="D47" s="5"/>
      <c r="E47" s="26">
        <f>SUM(E46)</f>
        <v>180</v>
      </c>
      <c r="G47" s="19"/>
    </row>
    <row r="48" spans="1:7" s="2" customFormat="1" ht="40.5" customHeight="1" x14ac:dyDescent="0.25">
      <c r="A48" s="7" t="s">
        <v>125</v>
      </c>
      <c r="B48" s="12">
        <v>11374156664</v>
      </c>
      <c r="C48" s="5" t="s">
        <v>1</v>
      </c>
      <c r="D48" s="10" t="s">
        <v>35</v>
      </c>
      <c r="E48" s="32">
        <v>5.18</v>
      </c>
      <c r="G48" s="19"/>
    </row>
    <row r="49" spans="1:7" s="2" customFormat="1" ht="40.5" customHeight="1" x14ac:dyDescent="0.25">
      <c r="A49" s="7" t="s">
        <v>125</v>
      </c>
      <c r="B49" s="12">
        <v>11374156664</v>
      </c>
      <c r="C49" s="5" t="str" cm="1">
        <f t="array" ref="C49">IFERROR(INDEX(#REF!,SMALL(IF(#REF!=rngInvoice,ROW(#REF!)-ROW(#REF!)), ROW(43:43)), MATCH($C$6,#REF!, 0)),"")</f>
        <v/>
      </c>
      <c r="D49" s="10" t="s">
        <v>44</v>
      </c>
      <c r="E49" s="32">
        <v>115.3</v>
      </c>
      <c r="G49" s="19"/>
    </row>
    <row r="50" spans="1:7" s="2" customFormat="1" ht="40.5" customHeight="1" x14ac:dyDescent="0.25">
      <c r="A50" s="21" t="s">
        <v>126</v>
      </c>
      <c r="B50" s="12" t="str" cm="1">
        <f t="array" ref="B50">IFERROR(INDEX(#REF!,SMALL(IF(#REF!=rngInvoice,ROW(#REF!)-ROW(#REF!)), ROW(13:13)), MATCH($B$6,#REF!, 0)),"")</f>
        <v/>
      </c>
      <c r="C50" s="5" t="str" cm="1">
        <f t="array" ref="C50">IFERROR(INDEX(#REF!,SMALL(IF(#REF!=rngInvoice,ROW(#REF!)-ROW(#REF!)), ROW(13:13)), MATCH($C$6,#REF!, 0)),"")</f>
        <v/>
      </c>
      <c r="D50" s="5"/>
      <c r="E50" s="26">
        <f>SUM(E48:E49)</f>
        <v>120.47999999999999</v>
      </c>
      <c r="G50" s="19"/>
    </row>
    <row r="51" spans="1:7" s="2" customFormat="1" ht="40.5" customHeight="1" x14ac:dyDescent="0.25">
      <c r="A51" s="7" t="s">
        <v>31</v>
      </c>
      <c r="B51" s="7">
        <v>39122275975</v>
      </c>
      <c r="C51" s="5" t="s">
        <v>1</v>
      </c>
      <c r="D51" s="5" t="s">
        <v>11</v>
      </c>
      <c r="E51" s="32">
        <v>100.29</v>
      </c>
      <c r="G51" s="19"/>
    </row>
    <row r="52" spans="1:7" s="2" customFormat="1" ht="40.5" customHeight="1" x14ac:dyDescent="0.25">
      <c r="A52" s="21" t="s">
        <v>32</v>
      </c>
      <c r="B52" s="7" t="str" cm="1">
        <f t="array" ref="B52">IFERROR(INDEX(#REF!,SMALL(IF(#REF!=rngInvoice,ROW(#REF!)-ROW(#REF!)), ROW(#REF!)), MATCH($B$6,#REF!, 0)),"")</f>
        <v/>
      </c>
      <c r="C52" s="5" t="str" cm="1">
        <f t="array" ref="C52">IFERROR(INDEX(#REF!,SMALL(IF(#REF!=rngInvoice,ROW(#REF!)-ROW(#REF!)), ROW(#REF!)), MATCH($C$6,#REF!, 0)),"")</f>
        <v/>
      </c>
      <c r="D52" s="10"/>
      <c r="E52" s="26">
        <f>SUM(E51)</f>
        <v>100.29</v>
      </c>
      <c r="G52" s="19"/>
    </row>
    <row r="53" spans="1:7" ht="33.950000000000003" customHeight="1" x14ac:dyDescent="0.25">
      <c r="A53" s="13" t="s">
        <v>3</v>
      </c>
      <c r="B53" s="13"/>
      <c r="C53" s="14"/>
      <c r="D53" s="14"/>
      <c r="E53" s="27">
        <f>SUM(E18+E20+E22+E24+E26+E29+E31+E33+E35+E38+E40+E43+E45+E47+E50+E52)</f>
        <v>7441.8200000000006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18 A14:A50 C25 C26:D26 C27:C28 C29:D33 C34 C35:D35 C36:C37 C38:D40 C41 C42:D47 C48 C49:D50 A51:D53">
    <cfRule type="expression" dxfId="199" priority="17">
      <formula>MOD(ROW(),2)=0</formula>
    </cfRule>
  </conditionalFormatting>
  <conditionalFormatting sqref="A8:D10 A11:C11">
    <cfRule type="expression" dxfId="198" priority="18">
      <formula>MOD(ROW(),2)=0</formula>
    </cfRule>
  </conditionalFormatting>
  <conditionalFormatting sqref="C19">
    <cfRule type="expression" dxfId="197" priority="15">
      <formula>MOD(ROW(),2)=0</formula>
    </cfRule>
  </conditionalFormatting>
  <conditionalFormatting sqref="C20:D24">
    <cfRule type="expression" dxfId="196" priority="14">
      <formula>MOD(ROW(),2)=0</formula>
    </cfRule>
  </conditionalFormatting>
  <conditionalFormatting sqref="D11">
    <cfRule type="expression" dxfId="195" priority="16">
      <formula>MOD(ROW(),2)=0</formula>
    </cfRule>
  </conditionalFormatting>
  <conditionalFormatting sqref="D19">
    <cfRule type="expression" dxfId="194" priority="2">
      <formula>MOD(ROW(),2)=0</formula>
    </cfRule>
  </conditionalFormatting>
  <conditionalFormatting sqref="D25">
    <cfRule type="expression" dxfId="193" priority="13">
      <formula>MOD(ROW(),2)=0</formula>
    </cfRule>
  </conditionalFormatting>
  <conditionalFormatting sqref="D27:D28">
    <cfRule type="expression" dxfId="192" priority="12">
      <formula>MOD(ROW(),2)=0</formula>
    </cfRule>
  </conditionalFormatting>
  <conditionalFormatting sqref="D34">
    <cfRule type="expression" dxfId="191" priority="11">
      <formula>MOD(ROW(),2)=0</formula>
    </cfRule>
  </conditionalFormatting>
  <conditionalFormatting sqref="D36:D37">
    <cfRule type="expression" dxfId="190" priority="10">
      <formula>MOD(ROW(),2)=0</formula>
    </cfRule>
  </conditionalFormatting>
  <conditionalFormatting sqref="D41">
    <cfRule type="expression" dxfId="189" priority="9">
      <formula>MOD(ROW(),2)=0</formula>
    </cfRule>
  </conditionalFormatting>
  <conditionalFormatting sqref="D48">
    <cfRule type="expression" dxfId="188" priority="1">
      <formula>MOD(ROW(),2)=0</formula>
    </cfRule>
  </conditionalFormatting>
  <conditionalFormatting sqref="E7:E53">
    <cfRule type="expression" dxfId="187" priority="5">
      <formula>MOD(ROW(),2)=0</formula>
    </cfRule>
    <cfRule type="expression" dxfId="186" priority="6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30F7F-9893-4062-8994-E5FCC43B82BF}">
  <sheetPr>
    <tabColor theme="4" tint="-0.499984740745262"/>
    <pageSetUpPr autoPageBreaks="0" fitToPage="1"/>
  </sheetPr>
  <dimension ref="A1:I72"/>
  <sheetViews>
    <sheetView showGridLines="0" topLeftCell="A37" zoomScaleNormal="100" workbookViewId="0">
      <selection activeCell="A39" sqref="A39:D3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13</v>
      </c>
      <c r="B2" s="55"/>
      <c r="C2" s="15" t="s">
        <v>15</v>
      </c>
      <c r="D2" s="56" t="s">
        <v>16</v>
      </c>
      <c r="E2" s="56"/>
      <c r="F2" s="4"/>
    </row>
    <row r="3" spans="1:7" ht="47.25" customHeight="1" x14ac:dyDescent="0.25">
      <c r="A3" s="57" t="s">
        <v>14</v>
      </c>
      <c r="B3" s="57"/>
      <c r="C3" s="16"/>
      <c r="D3" s="58" t="s">
        <v>17</v>
      </c>
      <c r="E3" s="58"/>
      <c r="F3" s="4"/>
      <c r="G3" s="29"/>
    </row>
    <row r="4" spans="1:7" ht="44.1" customHeight="1" x14ac:dyDescent="0.25">
      <c r="A4" s="11" t="s">
        <v>127</v>
      </c>
      <c r="B4" s="9"/>
      <c r="C4" s="9"/>
      <c r="D4" s="9"/>
      <c r="E4" s="23"/>
    </row>
    <row r="5" spans="1:7" ht="44.1" customHeight="1" x14ac:dyDescent="0.25">
      <c r="A5" s="59" t="s">
        <v>10</v>
      </c>
      <c r="B5" s="59"/>
      <c r="C5" s="59"/>
      <c r="D5" s="59"/>
      <c r="E5" s="59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167</v>
      </c>
      <c r="E8" s="25">
        <v>46635.61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449.48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>
        <v>3335.63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168</v>
      </c>
      <c r="E12" s="25">
        <v>2464.4899999999998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25">
        <v>466.75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25">
        <v>7854.12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49</v>
      </c>
      <c r="E15" s="25">
        <v>9.92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44</v>
      </c>
      <c r="E16" s="25">
        <v>93.98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ROW(9:9)), MATCH($B$6,#REF!, 0)),"")</f>
        <v/>
      </c>
      <c r="C17" s="5" t="str" cm="1">
        <f t="array" ref="C17">IFERROR(INDEX(#REF!,SMALL(IF(#REF!=rngInvoice,ROW(#REF!)-ROW(#REF!)), ROW(9:9)), MATCH($C$6,#REF!, 0)),"")</f>
        <v/>
      </c>
      <c r="D17" s="10" t="s">
        <v>35</v>
      </c>
      <c r="E17" s="25">
        <v>12.8</v>
      </c>
      <c r="G17" s="19"/>
    </row>
    <row r="18" spans="1:9" s="2" customFormat="1" ht="56.25" customHeight="1" x14ac:dyDescent="0.25">
      <c r="A18" s="7" t="s">
        <v>2</v>
      </c>
      <c r="B18" s="17" t="str" cm="1">
        <f t="array" ref="B18">IFERROR(INDEX(#REF!,SMALL(IF(#REF!=rngInvoice,ROW(#REF!)-ROW(#REF!)), ROW(12:12)), MATCH($B$6,#REF!, 0)),"")</f>
        <v/>
      </c>
      <c r="C18" s="5" t="str" cm="1">
        <f t="array" ref="C18">IFERROR(INDEX(#REF!,SMALL(IF(#REF!=rngInvoice,ROW(#REF!)-ROW(#REF!)), ROW(12:12)), MATCH($C$6,#REF!, 0)),"")</f>
        <v/>
      </c>
      <c r="D18" s="10" t="s">
        <v>153</v>
      </c>
      <c r="E18" s="25">
        <v>44.48</v>
      </c>
      <c r="G18" s="19"/>
    </row>
    <row r="19" spans="1:9" s="2" customFormat="1" ht="56.25" customHeight="1" x14ac:dyDescent="0.25">
      <c r="A19" s="7" t="s">
        <v>2</v>
      </c>
      <c r="B19" s="17" t="str" cm="1">
        <f t="array" ref="B19">IFERROR(INDEX(#REF!,SMALL(IF(#REF!=rngInvoice,ROW(#REF!)-ROW(#REF!)), ROW(13:13)), MATCH($B$6,#REF!, 0)),"")</f>
        <v/>
      </c>
      <c r="C19" s="5" t="str" cm="1">
        <f t="array" ref="C19">IFERROR(INDEX(#REF!,SMALL(IF(#REF!=rngInvoice,ROW(#REF!)-ROW(#REF!)), ROW(13:13)), MATCH($C$6,#REF!, 0)),"")</f>
        <v/>
      </c>
      <c r="D19" s="10" t="s">
        <v>141</v>
      </c>
      <c r="E19" s="25">
        <v>645.04</v>
      </c>
      <c r="G19" s="19"/>
    </row>
    <row r="20" spans="1:9" s="2" customFormat="1" ht="40.5" customHeight="1" x14ac:dyDescent="0.25">
      <c r="A20" s="20" t="s">
        <v>3</v>
      </c>
      <c r="B20" s="17"/>
      <c r="C20" s="5"/>
      <c r="D20" s="20"/>
      <c r="E20" s="26">
        <f>SUM(E8:E19)</f>
        <v>62012.30000000001</v>
      </c>
      <c r="G20" s="19"/>
    </row>
    <row r="21" spans="1:9" s="2" customFormat="1" ht="40.5" customHeight="1" x14ac:dyDescent="0.25">
      <c r="A21" s="22" t="s">
        <v>20</v>
      </c>
      <c r="B21" s="17"/>
      <c r="C21" s="5"/>
      <c r="D21" s="10"/>
      <c r="E21" s="25"/>
      <c r="G21" s="19"/>
    </row>
    <row r="22" spans="1:9" s="2" customFormat="1" ht="40.5" customHeight="1" x14ac:dyDescent="0.25">
      <c r="A22" s="7" t="s">
        <v>22</v>
      </c>
      <c r="B22" s="12">
        <v>85821130368</v>
      </c>
      <c r="C22" s="5" t="s">
        <v>1</v>
      </c>
      <c r="D22" s="5" t="s">
        <v>11</v>
      </c>
      <c r="E22" s="25">
        <v>20.51</v>
      </c>
      <c r="G22" s="19"/>
    </row>
    <row r="23" spans="1:9" s="2" customFormat="1" ht="40.5" customHeight="1" x14ac:dyDescent="0.25">
      <c r="A23" s="21" t="s">
        <v>23</v>
      </c>
      <c r="B23" s="12"/>
      <c r="C23" s="5"/>
      <c r="D23" s="5"/>
      <c r="E23" s="26">
        <f>SUBTOTAL(109,E22:E22)</f>
        <v>20.51</v>
      </c>
      <c r="G23" s="19"/>
    </row>
    <row r="24" spans="1:9" s="2" customFormat="1" ht="40.5" customHeight="1" x14ac:dyDescent="0.25">
      <c r="A24" s="7" t="s">
        <v>33</v>
      </c>
      <c r="B24" s="30">
        <v>87311810356</v>
      </c>
      <c r="C24" s="5" t="s">
        <v>34</v>
      </c>
      <c r="D24" s="10" t="s">
        <v>35</v>
      </c>
      <c r="E24" s="32">
        <v>35.69</v>
      </c>
      <c r="G24" s="19"/>
      <c r="I24" s="37">
        <f>SUM(E23+E25+E27+E29+E31+E34+E36+E38+E40+E43+E45+E49+E51+E53+E55+E57+E59+E64+E66+E69+E71)</f>
        <v>6032.07</v>
      </c>
    </row>
    <row r="25" spans="1:9" s="2" customFormat="1" ht="40.5" customHeight="1" x14ac:dyDescent="0.25">
      <c r="A25" s="21" t="s">
        <v>36</v>
      </c>
      <c r="B25" s="30" t="str" cm="1">
        <f t="array" ref="B25">IFERROR(INDEX(#REF!,SMALL(IF(#REF!=rngInvoice,ROW(#REF!)-ROW(#REF!)), ROW(#REF!)), MATCH($B$6,#REF!, 0)),"")</f>
        <v/>
      </c>
      <c r="C25" s="5" t="str" cm="1">
        <f t="array" ref="C25">IFERROR(INDEX(#REF!,SMALL(IF(#REF!=rngInvoice,ROW(#REF!)-ROW(#REF!)), ROW(#REF!)), MATCH($C$6,#REF!, 0)),"")</f>
        <v/>
      </c>
      <c r="D25" s="10"/>
      <c r="E25" s="26">
        <f>SUBTOTAL(109,E24:E24)</f>
        <v>35.69</v>
      </c>
      <c r="G25" s="19"/>
      <c r="I25" s="37"/>
    </row>
    <row r="26" spans="1:9" s="2" customFormat="1" ht="40.5" customHeight="1" x14ac:dyDescent="0.25">
      <c r="A26" s="7" t="s">
        <v>37</v>
      </c>
      <c r="B26" s="12">
        <v>81793146560</v>
      </c>
      <c r="C26" s="5" t="s">
        <v>1</v>
      </c>
      <c r="D26" s="10" t="s">
        <v>35</v>
      </c>
      <c r="E26" s="32">
        <v>66.36</v>
      </c>
      <c r="G26" s="19"/>
    </row>
    <row r="27" spans="1:9" s="2" customFormat="1" ht="40.5" customHeight="1" x14ac:dyDescent="0.25">
      <c r="A27" s="21" t="s">
        <v>38</v>
      </c>
      <c r="B27" s="12" t="s">
        <v>39</v>
      </c>
      <c r="C27" s="5" t="s">
        <v>39</v>
      </c>
      <c r="D27" s="5"/>
      <c r="E27" s="26">
        <f>SUM(E26)</f>
        <v>66.36</v>
      </c>
      <c r="G27" s="19"/>
    </row>
    <row r="28" spans="1:9" s="2" customFormat="1" ht="40.5" customHeight="1" x14ac:dyDescent="0.25">
      <c r="A28" s="7" t="s">
        <v>128</v>
      </c>
      <c r="B28" s="12">
        <v>30532290707</v>
      </c>
      <c r="C28" s="5" t="s">
        <v>1</v>
      </c>
      <c r="D28" s="10" t="s">
        <v>130</v>
      </c>
      <c r="E28" s="32">
        <v>1500</v>
      </c>
      <c r="G28" s="19"/>
    </row>
    <row r="29" spans="1:9" s="2" customFormat="1" ht="40.5" customHeight="1" x14ac:dyDescent="0.25">
      <c r="A29" s="21" t="s">
        <v>129</v>
      </c>
      <c r="B29" s="12" t="s">
        <v>39</v>
      </c>
      <c r="C29" s="5" t="s">
        <v>39</v>
      </c>
      <c r="D29" s="5"/>
      <c r="E29" s="26">
        <f>SUM(E28)</f>
        <v>1500</v>
      </c>
      <c r="G29" s="19"/>
    </row>
    <row r="30" spans="1:9" s="2" customFormat="1" ht="40.5" customHeight="1" x14ac:dyDescent="0.25">
      <c r="A30" s="7" t="s">
        <v>131</v>
      </c>
      <c r="B30" s="12">
        <v>54013697016</v>
      </c>
      <c r="C30" s="5" t="s">
        <v>1</v>
      </c>
      <c r="D30" s="10" t="s">
        <v>133</v>
      </c>
      <c r="E30" s="32">
        <v>71.25</v>
      </c>
      <c r="G30" s="19"/>
    </row>
    <row r="31" spans="1:9" s="2" customFormat="1" ht="40.5" customHeight="1" x14ac:dyDescent="0.25">
      <c r="A31" s="21" t="s">
        <v>132</v>
      </c>
      <c r="B31" s="12" t="s">
        <v>39</v>
      </c>
      <c r="C31" s="5" t="s">
        <v>39</v>
      </c>
      <c r="D31" s="5"/>
      <c r="E31" s="26">
        <f>SUM(E30)</f>
        <v>71.25</v>
      </c>
      <c r="G31" s="19"/>
    </row>
    <row r="32" spans="1:9" s="2" customFormat="1" ht="40.5" customHeight="1" x14ac:dyDescent="0.25">
      <c r="A32" s="7" t="s">
        <v>46</v>
      </c>
      <c r="B32" s="12">
        <v>52420361911</v>
      </c>
      <c r="C32" s="5" t="s">
        <v>1</v>
      </c>
      <c r="D32" s="10" t="s">
        <v>44</v>
      </c>
      <c r="E32" s="32">
        <v>178.9</v>
      </c>
      <c r="G32" s="19"/>
    </row>
    <row r="33" spans="1:7" s="2" customFormat="1" ht="40.5" customHeight="1" x14ac:dyDescent="0.25">
      <c r="A33" s="7" t="s">
        <v>46</v>
      </c>
      <c r="B33" s="12">
        <v>52420361911</v>
      </c>
      <c r="C33" s="5" t="s">
        <v>1</v>
      </c>
      <c r="D33" s="10" t="s">
        <v>107</v>
      </c>
      <c r="E33" s="32">
        <v>217.73</v>
      </c>
      <c r="G33" s="19"/>
    </row>
    <row r="34" spans="1:7" s="2" customFormat="1" ht="40.5" customHeight="1" x14ac:dyDescent="0.25">
      <c r="A34" s="21" t="s">
        <v>47</v>
      </c>
      <c r="B34" s="12" t="s">
        <v>39</v>
      </c>
      <c r="C34" s="5" t="s">
        <v>39</v>
      </c>
      <c r="D34" s="5"/>
      <c r="E34" s="26">
        <f>SUM(E32:E33)</f>
        <v>396.63</v>
      </c>
      <c r="G34" s="19"/>
    </row>
    <row r="35" spans="1:7" s="2" customFormat="1" ht="40.5" customHeight="1" x14ac:dyDescent="0.25">
      <c r="A35" s="7" t="s">
        <v>140</v>
      </c>
      <c r="B35" s="12">
        <v>15573308024</v>
      </c>
      <c r="C35" s="5" t="s">
        <v>1</v>
      </c>
      <c r="D35" s="10" t="s">
        <v>141</v>
      </c>
      <c r="E35" s="32">
        <v>334.5</v>
      </c>
      <c r="G35" s="19"/>
    </row>
    <row r="36" spans="1:7" s="2" customFormat="1" ht="40.5" customHeight="1" x14ac:dyDescent="0.25">
      <c r="A36" s="21" t="s">
        <v>142</v>
      </c>
      <c r="B36" s="12" t="str" cm="1">
        <f t="array" ref="B36">IFERROR(INDEX(#REF!,SMALL(IF(#REF!=rngInvoice,ROW(#REF!)-ROW(#REF!)), ROW(13:13)), MATCH($B$6,#REF!, 0)),"")</f>
        <v/>
      </c>
      <c r="C36" s="5" t="str" cm="1">
        <f t="array" ref="C36">IFERROR(INDEX(#REF!,SMALL(IF(#REF!=rngInvoice,ROW(#REF!)-ROW(#REF!)), ROW(13:13)), MATCH($C$6,#REF!, 0)),"")</f>
        <v/>
      </c>
      <c r="D36" s="5"/>
      <c r="E36" s="26">
        <f>SUM(E35)</f>
        <v>334.5</v>
      </c>
      <c r="G36" s="19"/>
    </row>
    <row r="37" spans="1:7" s="2" customFormat="1" ht="40.5" customHeight="1" x14ac:dyDescent="0.25">
      <c r="A37" s="7" t="s">
        <v>143</v>
      </c>
      <c r="B37" s="12">
        <v>59964152545</v>
      </c>
      <c r="C37" s="5" t="s">
        <v>1</v>
      </c>
      <c r="D37" s="10" t="s">
        <v>145</v>
      </c>
      <c r="E37" s="32">
        <v>180</v>
      </c>
      <c r="G37" s="19"/>
    </row>
    <row r="38" spans="1:7" s="2" customFormat="1" ht="40.5" customHeight="1" x14ac:dyDescent="0.25">
      <c r="A38" s="21" t="s">
        <v>144</v>
      </c>
      <c r="B38" s="12" t="str" cm="1">
        <f t="array" ref="B38">IFERROR(INDEX(#REF!,SMALL(IF(#REF!=rngInvoice,ROW(#REF!)-ROW(#REF!)), ROW(13:13)), MATCH($B$6,#REF!, 0)),"")</f>
        <v/>
      </c>
      <c r="C38" s="5" t="str" cm="1">
        <f t="array" ref="C38">IFERROR(INDEX(#REF!,SMALL(IF(#REF!=rngInvoice,ROW(#REF!)-ROW(#REF!)), ROW(13:13)), MATCH($C$6,#REF!, 0)),"")</f>
        <v/>
      </c>
      <c r="D38" s="5"/>
      <c r="E38" s="26">
        <f>SUM(E37)</f>
        <v>180</v>
      </c>
      <c r="G38" s="19"/>
    </row>
    <row r="39" spans="1:7" s="2" customFormat="1" ht="40.5" customHeight="1" x14ac:dyDescent="0.25">
      <c r="A39" s="7" t="s">
        <v>114</v>
      </c>
      <c r="B39" s="12">
        <v>27759560625</v>
      </c>
      <c r="C39" s="5" t="s">
        <v>1</v>
      </c>
      <c r="D39" s="10" t="s">
        <v>115</v>
      </c>
      <c r="E39" s="32">
        <v>259.70999999999998</v>
      </c>
      <c r="G39" s="19"/>
    </row>
    <row r="40" spans="1:7" s="2" customFormat="1" ht="40.5" customHeight="1" x14ac:dyDescent="0.25">
      <c r="A40" s="21" t="s">
        <v>116</v>
      </c>
      <c r="B40" s="12" t="str" cm="1">
        <f t="array" ref="B40">IFERROR(INDEX(#REF!,SMALL(IF(#REF!=rngInvoice,ROW(#REF!)-ROW(#REF!)), ROW(13:13)), MATCH($B$6,#REF!, 0)),"")</f>
        <v/>
      </c>
      <c r="C40" s="5" t="str" cm="1">
        <f t="array" ref="C40">IFERROR(INDEX(#REF!,SMALL(IF(#REF!=rngInvoice,ROW(#REF!)-ROW(#REF!)), ROW(13:13)), MATCH($C$6,#REF!, 0)),"")</f>
        <v/>
      </c>
      <c r="D40" s="5"/>
      <c r="E40" s="26">
        <f>SUM(E39)</f>
        <v>259.70999999999998</v>
      </c>
      <c r="G40" s="19"/>
    </row>
    <row r="41" spans="1:7" s="2" customFormat="1" ht="40.5" customHeight="1" x14ac:dyDescent="0.25">
      <c r="A41" s="7" t="s">
        <v>134</v>
      </c>
      <c r="B41" s="12">
        <v>67076763142</v>
      </c>
      <c r="C41" s="5" t="s">
        <v>1</v>
      </c>
      <c r="D41" s="10" t="s">
        <v>44</v>
      </c>
      <c r="E41" s="32">
        <v>55</v>
      </c>
      <c r="G41" s="19"/>
    </row>
    <row r="42" spans="1:7" s="2" customFormat="1" ht="40.5" customHeight="1" x14ac:dyDescent="0.25">
      <c r="A42" s="7" t="s">
        <v>134</v>
      </c>
      <c r="B42" s="12">
        <v>67076763142</v>
      </c>
      <c r="C42" s="5" t="s">
        <v>1</v>
      </c>
      <c r="D42" s="10" t="s">
        <v>133</v>
      </c>
      <c r="E42" s="32">
        <v>293.27999999999997</v>
      </c>
      <c r="G42" s="19"/>
    </row>
    <row r="43" spans="1:7" s="2" customFormat="1" ht="40.5" customHeight="1" x14ac:dyDescent="0.25">
      <c r="A43" s="21" t="s">
        <v>135</v>
      </c>
      <c r="B43" s="12" t="str" cm="1">
        <f t="array" ref="B43">IFERROR(INDEX(#REF!,SMALL(IF(#REF!=rngInvoice,ROW(#REF!)-ROW(#REF!)), ROW(35:35)), MATCH($B$6,#REF!, 0)),"")</f>
        <v/>
      </c>
      <c r="C43" s="5" t="str" cm="1">
        <f t="array" ref="C43">IFERROR(INDEX(#REF!,SMALL(IF(#REF!=rngInvoice,ROW(#REF!)-ROW(#REF!)), ROW(35:35)), MATCH($C$6,#REF!, 0)),"")</f>
        <v/>
      </c>
      <c r="D43" s="5"/>
      <c r="E43" s="26">
        <f>SUM(E41:E42)</f>
        <v>348.28</v>
      </c>
      <c r="G43" s="19"/>
    </row>
    <row r="44" spans="1:7" s="2" customFormat="1" ht="40.5" customHeight="1" x14ac:dyDescent="0.25">
      <c r="A44" s="7" t="s">
        <v>136</v>
      </c>
      <c r="B44" s="12">
        <v>5743327409</v>
      </c>
      <c r="C44" s="5" t="s">
        <v>1</v>
      </c>
      <c r="D44" s="10" t="s">
        <v>133</v>
      </c>
      <c r="E44" s="32">
        <v>363.75</v>
      </c>
      <c r="G44" s="19"/>
    </row>
    <row r="45" spans="1:7" s="2" customFormat="1" ht="40.5" customHeight="1" x14ac:dyDescent="0.25">
      <c r="A45" s="21" t="s">
        <v>137</v>
      </c>
      <c r="B45" s="12" t="str" cm="1">
        <f t="array" ref="B45">IFERROR(INDEX(#REF!,SMALL(IF(#REF!=rngInvoice,ROW(#REF!)-ROW(#REF!)), ROW(35:35)), MATCH($B$6,#REF!, 0)),"")</f>
        <v/>
      </c>
      <c r="C45" s="5" t="str" cm="1">
        <f t="array" ref="C45">IFERROR(INDEX(#REF!,SMALL(IF(#REF!=rngInvoice,ROW(#REF!)-ROW(#REF!)), ROW(35:35)), MATCH($C$6,#REF!, 0)),"")</f>
        <v/>
      </c>
      <c r="D45" s="5"/>
      <c r="E45" s="26">
        <f>SUM(E44)</f>
        <v>363.75</v>
      </c>
      <c r="G45" s="19"/>
    </row>
    <row r="46" spans="1:7" s="2" customFormat="1" ht="40.5" customHeight="1" x14ac:dyDescent="0.25">
      <c r="A46" s="7" t="s">
        <v>149</v>
      </c>
      <c r="B46" s="12">
        <v>73660371074</v>
      </c>
      <c r="C46" s="5" t="s">
        <v>1</v>
      </c>
      <c r="D46" s="10" t="s">
        <v>48</v>
      </c>
      <c r="E46" s="32">
        <v>719.01</v>
      </c>
      <c r="G46" s="19"/>
    </row>
    <row r="47" spans="1:7" s="2" customFormat="1" ht="40.5" customHeight="1" x14ac:dyDescent="0.25">
      <c r="A47" s="7" t="s">
        <v>149</v>
      </c>
      <c r="B47" s="12">
        <v>73660371074</v>
      </c>
      <c r="C47" s="5" t="s">
        <v>1</v>
      </c>
      <c r="D47" s="10" t="s">
        <v>133</v>
      </c>
      <c r="E47" s="32">
        <v>121.76</v>
      </c>
      <c r="G47" s="19"/>
    </row>
    <row r="48" spans="1:7" s="2" customFormat="1" ht="40.5" customHeight="1" x14ac:dyDescent="0.25">
      <c r="A48" s="7" t="s">
        <v>149</v>
      </c>
      <c r="B48" s="12">
        <v>73660371074</v>
      </c>
      <c r="C48" s="5" t="s">
        <v>1</v>
      </c>
      <c r="D48" s="10" t="s">
        <v>49</v>
      </c>
      <c r="E48" s="32">
        <v>7.15</v>
      </c>
      <c r="G48" s="19"/>
    </row>
    <row r="49" spans="1:7" s="2" customFormat="1" ht="40.5" customHeight="1" x14ac:dyDescent="0.25">
      <c r="A49" s="21" t="s">
        <v>150</v>
      </c>
      <c r="B49" s="12" t="str" cm="1">
        <f t="array" ref="B49">IFERROR(INDEX(#REF!,SMALL(IF(#REF!=rngInvoice,ROW(#REF!)-ROW(#REF!)), ROW(13:13)), MATCH($B$6,#REF!, 0)),"")</f>
        <v/>
      </c>
      <c r="C49" s="5" t="str" cm="1">
        <f t="array" ref="C49">IFERROR(INDEX(#REF!,SMALL(IF(#REF!=rngInvoice,ROW(#REF!)-ROW(#REF!)), ROW(13:13)), MATCH($C$6,#REF!, 0)),"")</f>
        <v/>
      </c>
      <c r="D49" s="5"/>
      <c r="E49" s="26">
        <f>SUM(E46:E48)</f>
        <v>847.92</v>
      </c>
      <c r="G49" s="19"/>
    </row>
    <row r="50" spans="1:7" s="2" customFormat="1" ht="40.5" customHeight="1" x14ac:dyDescent="0.25">
      <c r="A50" s="7" t="s">
        <v>138</v>
      </c>
      <c r="B50" s="12">
        <v>19783069838</v>
      </c>
      <c r="C50" s="5" t="s">
        <v>1</v>
      </c>
      <c r="D50" s="10" t="s">
        <v>133</v>
      </c>
      <c r="E50" s="32">
        <v>186.69</v>
      </c>
      <c r="G50" s="19"/>
    </row>
    <row r="51" spans="1:7" s="2" customFormat="1" ht="40.5" customHeight="1" x14ac:dyDescent="0.25">
      <c r="A51" s="21" t="s">
        <v>139</v>
      </c>
      <c r="B51" s="12" t="str" cm="1">
        <f t="array" ref="B51">IFERROR(INDEX(#REF!,SMALL(IF(#REF!=rngInvoice,ROW(#REF!)-ROW(#REF!)), ROW(43:43)), MATCH($B$6,#REF!, 0)),"")</f>
        <v/>
      </c>
      <c r="C51" s="5" t="str" cm="1">
        <f t="array" ref="C51">IFERROR(INDEX(#REF!,SMALL(IF(#REF!=rngInvoice,ROW(#REF!)-ROW(#REF!)), ROW(43:43)), MATCH($C$6,#REF!, 0)),"")</f>
        <v/>
      </c>
      <c r="D51" s="5"/>
      <c r="E51" s="26">
        <f>SUM(E50)</f>
        <v>186.69</v>
      </c>
      <c r="G51" s="19"/>
    </row>
    <row r="52" spans="1:7" s="2" customFormat="1" ht="40.5" customHeight="1" x14ac:dyDescent="0.25">
      <c r="A52" s="7" t="s">
        <v>112</v>
      </c>
      <c r="B52" s="12">
        <v>46144176176</v>
      </c>
      <c r="C52" s="5" t="s">
        <v>1</v>
      </c>
      <c r="D52" s="10" t="s">
        <v>73</v>
      </c>
      <c r="E52" s="32">
        <v>92.91</v>
      </c>
      <c r="G52" s="19"/>
    </row>
    <row r="53" spans="1:7" s="2" customFormat="1" ht="40.5" customHeight="1" x14ac:dyDescent="0.25">
      <c r="A53" s="21" t="s">
        <v>113</v>
      </c>
      <c r="B53" s="12" t="str" cm="1">
        <f t="array" ref="B53">IFERROR(INDEX(#REF!,SMALL(IF(#REF!=rngInvoice,ROW(#REF!)-ROW(#REF!)), ROW(43:43)), MATCH($B$6,#REF!, 0)),"")</f>
        <v/>
      </c>
      <c r="C53" s="5" t="str" cm="1">
        <f t="array" ref="C53">IFERROR(INDEX(#REF!,SMALL(IF(#REF!=rngInvoice,ROW(#REF!)-ROW(#REF!)), ROW(43:43)), MATCH($C$6,#REF!, 0)),"")</f>
        <v/>
      </c>
      <c r="D53" s="5"/>
      <c r="E53" s="26">
        <f>SUM(E52)</f>
        <v>92.91</v>
      </c>
      <c r="G53" s="19"/>
    </row>
    <row r="54" spans="1:7" s="2" customFormat="1" ht="40.5" customHeight="1" x14ac:dyDescent="0.25">
      <c r="A54" s="7" t="s">
        <v>146</v>
      </c>
      <c r="B54" s="12">
        <v>7524832953</v>
      </c>
      <c r="C54" s="5" t="s">
        <v>147</v>
      </c>
      <c r="D54" s="10" t="s">
        <v>49</v>
      </c>
      <c r="E54" s="32">
        <v>262.5</v>
      </c>
      <c r="G54" s="19"/>
    </row>
    <row r="55" spans="1:7" s="2" customFormat="1" ht="40.5" customHeight="1" x14ac:dyDescent="0.25">
      <c r="A55" s="21" t="s">
        <v>148</v>
      </c>
      <c r="B55" s="12" t="str" cm="1">
        <f t="array" ref="B55">IFERROR(INDEX(#REF!,SMALL(IF(#REF!=rngInvoice,ROW(#REF!)-ROW(#REF!)), ROW(13:13)), MATCH($B$6,#REF!, 0)),"")</f>
        <v/>
      </c>
      <c r="C55" s="5" t="str" cm="1">
        <f t="array" ref="C55">IFERROR(INDEX(#REF!,SMALL(IF(#REF!=rngInvoice,ROW(#REF!)-ROW(#REF!)), ROW(13:13)), MATCH($C$6,#REF!, 0)),"")</f>
        <v/>
      </c>
      <c r="D55" s="5"/>
      <c r="E55" s="26">
        <f>SUM(E54:E54)</f>
        <v>262.5</v>
      </c>
      <c r="G55" s="19"/>
    </row>
    <row r="56" spans="1:7" s="2" customFormat="1" ht="40.5" customHeight="1" x14ac:dyDescent="0.25">
      <c r="A56" s="7" t="s">
        <v>151</v>
      </c>
      <c r="B56" s="12">
        <v>24723122482</v>
      </c>
      <c r="C56" s="5" t="s">
        <v>1</v>
      </c>
      <c r="D56" s="5" t="s">
        <v>153</v>
      </c>
      <c r="E56" s="32">
        <v>131.55000000000001</v>
      </c>
      <c r="G56" s="19"/>
    </row>
    <row r="57" spans="1:7" s="2" customFormat="1" ht="40.5" customHeight="1" x14ac:dyDescent="0.25">
      <c r="A57" s="21" t="s">
        <v>152</v>
      </c>
      <c r="B57" s="12" t="str" cm="1">
        <f t="array" ref="B57">IFERROR(INDEX(#REF!,SMALL(IF(#REF!=rngInvoice,ROW(#REF!)-ROW(#REF!)), ROW(50:50)), MATCH($B$6,#REF!, 0)),"")</f>
        <v/>
      </c>
      <c r="C57" s="5" t="str" cm="1">
        <f t="array" ref="C57">IFERROR(INDEX(#REF!,SMALL(IF(#REF!=rngInvoice,ROW(#REF!)-ROW(#REF!)), ROW(50:50)), MATCH($C$6,#REF!, 0)),"")</f>
        <v/>
      </c>
      <c r="D57" s="5"/>
      <c r="E57" s="26">
        <f>SUM(E56:E56)</f>
        <v>131.55000000000001</v>
      </c>
      <c r="G57" s="19"/>
    </row>
    <row r="58" spans="1:7" s="2" customFormat="1" ht="40.5" customHeight="1" x14ac:dyDescent="0.25">
      <c r="A58" s="7" t="s">
        <v>154</v>
      </c>
      <c r="B58" s="12">
        <v>92652872761</v>
      </c>
      <c r="C58" s="5" t="s">
        <v>1</v>
      </c>
      <c r="D58" s="10" t="s">
        <v>156</v>
      </c>
      <c r="E58" s="32">
        <v>16.2</v>
      </c>
      <c r="G58" s="19"/>
    </row>
    <row r="59" spans="1:7" s="2" customFormat="1" ht="40.5" customHeight="1" x14ac:dyDescent="0.25">
      <c r="A59" s="21" t="s">
        <v>155</v>
      </c>
      <c r="B59" s="12" t="str" cm="1">
        <f t="array" ref="B59">IFERROR(INDEX(#REF!,SMALL(IF(#REF!=rngInvoice,ROW(#REF!)-ROW(#REF!)), ROW(52:52)), MATCH($B$6,#REF!, 0)),"")</f>
        <v/>
      </c>
      <c r="C59" s="5" t="str" cm="1">
        <f t="array" ref="C59">IFERROR(INDEX(#REF!,SMALL(IF(#REF!=rngInvoice,ROW(#REF!)-ROW(#REF!)), ROW(52:52)), MATCH($C$6,#REF!, 0)),"")</f>
        <v/>
      </c>
      <c r="D59" s="5"/>
      <c r="E59" s="26">
        <f>SUM(E58)</f>
        <v>16.2</v>
      </c>
      <c r="G59" s="19"/>
    </row>
    <row r="60" spans="1:7" s="2" customFormat="1" ht="40.5" customHeight="1" x14ac:dyDescent="0.25">
      <c r="A60" s="7" t="s">
        <v>157</v>
      </c>
      <c r="B60" s="12">
        <v>39994241355</v>
      </c>
      <c r="C60" s="5" t="s">
        <v>159</v>
      </c>
      <c r="D60" s="10" t="s">
        <v>35</v>
      </c>
      <c r="E60" s="32">
        <v>650</v>
      </c>
      <c r="G60" s="19"/>
    </row>
    <row r="61" spans="1:7" s="2" customFormat="1" ht="40.5" customHeight="1" x14ac:dyDescent="0.25">
      <c r="A61" s="21" t="s">
        <v>158</v>
      </c>
      <c r="B61" s="12" t="str" cm="1">
        <f t="array" ref="B61">IFERROR(INDEX(#REF!,SMALL(IF(#REF!=rngInvoice,ROW(#REF!)-ROW(#REF!)), ROW(54:54)), MATCH($B$6,#REF!, 0)),"")</f>
        <v/>
      </c>
      <c r="C61" s="5" t="str" cm="1">
        <f t="array" ref="C61">IFERROR(INDEX(#REF!,SMALL(IF(#REF!=rngInvoice,ROW(#REF!)-ROW(#REF!)), ROW(54:54)), MATCH($C$6,#REF!, 0)),"")</f>
        <v/>
      </c>
      <c r="D61" s="5"/>
      <c r="E61" s="26">
        <f>SUM(E60:E60)</f>
        <v>650</v>
      </c>
      <c r="G61" s="19"/>
    </row>
    <row r="62" spans="1:7" s="2" customFormat="1" ht="40.5" customHeight="1" x14ac:dyDescent="0.25">
      <c r="A62" s="7" t="s">
        <v>160</v>
      </c>
      <c r="B62" s="12">
        <v>67236319316</v>
      </c>
      <c r="C62" s="5" t="s">
        <v>34</v>
      </c>
      <c r="D62" s="10" t="s">
        <v>49</v>
      </c>
      <c r="E62" s="32">
        <v>183.35</v>
      </c>
      <c r="G62" s="19"/>
    </row>
    <row r="63" spans="1:7" s="2" customFormat="1" ht="40.5" customHeight="1" x14ac:dyDescent="0.25">
      <c r="A63" s="7" t="s">
        <v>160</v>
      </c>
      <c r="B63" s="12">
        <v>67236319316</v>
      </c>
      <c r="C63" s="5" t="s">
        <v>34</v>
      </c>
      <c r="D63" s="10" t="s">
        <v>79</v>
      </c>
      <c r="E63" s="32">
        <v>183.2</v>
      </c>
      <c r="G63" s="19"/>
    </row>
    <row r="64" spans="1:7" s="2" customFormat="1" ht="40.5" customHeight="1" x14ac:dyDescent="0.25">
      <c r="A64" s="31" t="s">
        <v>161</v>
      </c>
      <c r="B64" s="12" t="str" cm="1">
        <f t="array" ref="B64">IFERROR(INDEX(#REF!,SMALL(IF(#REF!=rngInvoice,ROW(#REF!)-ROW(#REF!)), ROW(54:54)), MATCH($B$6,#REF!, 0)),"")</f>
        <v/>
      </c>
      <c r="C64" s="5" t="str" cm="1">
        <f t="array" ref="C64">IFERROR(INDEX(#REF!,SMALL(IF(#REF!=rngInvoice,ROW(#REF!)-ROW(#REF!)), ROW(54:54)), MATCH($C$6,#REF!, 0)),"")</f>
        <v/>
      </c>
      <c r="D64" s="5"/>
      <c r="E64" s="26">
        <f>SUM(E62:E63)</f>
        <v>366.54999999999995</v>
      </c>
      <c r="G64" s="19"/>
    </row>
    <row r="65" spans="1:7" s="2" customFormat="1" ht="40.5" customHeight="1" x14ac:dyDescent="0.25">
      <c r="A65" s="31" t="s">
        <v>162</v>
      </c>
      <c r="B65" s="12">
        <v>70157232090</v>
      </c>
      <c r="C65" s="5" t="str" cm="1">
        <f t="array" ref="C65">IFERROR(INDEX(#REF!,SMALL(IF(#REF!=rngInvoice,ROW(#REF!)-ROW(#REF!)), ROW(59:59)), MATCH($C$6,#REF!, 0)),"")</f>
        <v/>
      </c>
      <c r="D65" s="10" t="s">
        <v>73</v>
      </c>
      <c r="E65" s="32">
        <v>300</v>
      </c>
      <c r="G65" s="19"/>
    </row>
    <row r="66" spans="1:7" s="2" customFormat="1" ht="40.5" customHeight="1" x14ac:dyDescent="0.25">
      <c r="A66" s="31" t="s">
        <v>163</v>
      </c>
      <c r="B66" s="12" t="str" cm="1">
        <f t="array" ref="B66">IFERROR(INDEX(#REF!,SMALL(IF(#REF!=rngInvoice,ROW(#REF!)-ROW(#REF!)), ROW(54:54)), MATCH($B$6,#REF!, 0)),"")</f>
        <v/>
      </c>
      <c r="C66" s="5" t="str" cm="1">
        <f t="array" ref="C66">IFERROR(INDEX(#REF!,SMALL(IF(#REF!=rngInvoice,ROW(#REF!)-ROW(#REF!)), ROW(54:54)), MATCH($C$6,#REF!, 0)),"")</f>
        <v/>
      </c>
      <c r="D66" s="5"/>
      <c r="E66" s="26">
        <f>SUM(E65)</f>
        <v>300</v>
      </c>
      <c r="G66" s="19"/>
    </row>
    <row r="67" spans="1:7" s="2" customFormat="1" ht="40.5" customHeight="1" x14ac:dyDescent="0.25">
      <c r="A67" s="31" t="s">
        <v>164</v>
      </c>
      <c r="B67" s="12">
        <v>11374156664</v>
      </c>
      <c r="C67" s="5" t="s">
        <v>165</v>
      </c>
      <c r="D67" s="10" t="s">
        <v>35</v>
      </c>
      <c r="E67" s="32">
        <v>5.18</v>
      </c>
      <c r="G67" s="19"/>
    </row>
    <row r="68" spans="1:7" s="2" customFormat="1" ht="40.5" customHeight="1" x14ac:dyDescent="0.25">
      <c r="A68" s="31" t="s">
        <v>164</v>
      </c>
      <c r="B68" s="12">
        <v>11374156664</v>
      </c>
      <c r="C68" s="5" t="s">
        <v>165</v>
      </c>
      <c r="D68" s="10" t="s">
        <v>44</v>
      </c>
      <c r="E68" s="32">
        <v>145.6</v>
      </c>
      <c r="G68" s="19"/>
    </row>
    <row r="69" spans="1:7" s="2" customFormat="1" ht="40.5" customHeight="1" x14ac:dyDescent="0.25">
      <c r="A69" s="31" t="s">
        <v>166</v>
      </c>
      <c r="B69" s="12" t="str" cm="1">
        <f t="array" ref="B69">IFERROR(INDEX(#REF!,SMALL(IF(#REF!=rngInvoice,ROW(#REF!)-ROW(#REF!)), ROW(63:63)), MATCH($B$6,#REF!, 0)),"")</f>
        <v/>
      </c>
      <c r="C69" s="5" t="str" cm="1">
        <f t="array" ref="C69">IFERROR(INDEX(#REF!,SMALL(IF(#REF!=rngInvoice,ROW(#REF!)-ROW(#REF!)), ROW(63:63)), MATCH($C$6,#REF!, 0)),"")</f>
        <v/>
      </c>
      <c r="D69" s="5"/>
      <c r="E69" s="26">
        <f>SUM(E67:E68)</f>
        <v>150.78</v>
      </c>
      <c r="G69" s="19"/>
    </row>
    <row r="70" spans="1:7" s="2" customFormat="1" ht="40.5" customHeight="1" x14ac:dyDescent="0.25">
      <c r="A70" s="7" t="s">
        <v>31</v>
      </c>
      <c r="B70" s="7">
        <v>39122275975</v>
      </c>
      <c r="C70" s="5" t="s">
        <v>1</v>
      </c>
      <c r="D70" s="5" t="s">
        <v>11</v>
      </c>
      <c r="E70" s="32">
        <v>100.29</v>
      </c>
      <c r="G70" s="19"/>
    </row>
    <row r="71" spans="1:7" s="2" customFormat="1" ht="40.5" customHeight="1" x14ac:dyDescent="0.25">
      <c r="A71" s="21" t="s">
        <v>32</v>
      </c>
      <c r="B71" s="7" t="str" cm="1">
        <f t="array" ref="B71">IFERROR(INDEX(#REF!,SMALL(IF(#REF!=rngInvoice,ROW(#REF!)-ROW(#REF!)), ROW(#REF!)), MATCH($B$6,#REF!, 0)),"")</f>
        <v/>
      </c>
      <c r="C71" s="5" t="str" cm="1">
        <f t="array" ref="C71">IFERROR(INDEX(#REF!,SMALL(IF(#REF!=rngInvoice,ROW(#REF!)-ROW(#REF!)), ROW(#REF!)), MATCH($C$6,#REF!, 0)),"")</f>
        <v/>
      </c>
      <c r="D71" s="10"/>
      <c r="E71" s="26">
        <f>SUM(E70)</f>
        <v>100.29</v>
      </c>
      <c r="G71" s="19"/>
    </row>
    <row r="72" spans="1:7" ht="33.950000000000003" customHeight="1" x14ac:dyDescent="0.25">
      <c r="A72" s="13" t="s">
        <v>3</v>
      </c>
      <c r="B72" s="13"/>
      <c r="C72" s="14"/>
      <c r="D72" s="14"/>
      <c r="E72" s="27">
        <f>SUM(E23+E25+E27+E29+E31+E34+E36+E38+E40+E43+E45+E49+E51+E53+E55+E71+E69+E66+E64+E61+E59+E57)</f>
        <v>6682.07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3 A14:A69 C30 C31:D31 C32:C33 C34:D38 C39 C40:D40 C41:C42 C43:D43 C44 C45:D45 C46 C47:D47 C48 C49:D53 C54 C55:D57 C58 C59:D59 C60 C61:D61 C62:C63 C64:D66 C67:C68 C69:D69 A70:D72">
    <cfRule type="expression" dxfId="185" priority="26">
      <formula>MOD(ROW(),2)=0</formula>
    </cfRule>
  </conditionalFormatting>
  <conditionalFormatting sqref="A8:D10 A11:C11">
    <cfRule type="expression" dxfId="184" priority="27">
      <formula>MOD(ROW(),2)=0</formula>
    </cfRule>
  </conditionalFormatting>
  <conditionalFormatting sqref="C24">
    <cfRule type="expression" dxfId="183" priority="24">
      <formula>MOD(ROW(),2)=0</formula>
    </cfRule>
  </conditionalFormatting>
  <conditionalFormatting sqref="C25:D29">
    <cfRule type="expression" dxfId="182" priority="23">
      <formula>MOD(ROW(),2)=0</formula>
    </cfRule>
  </conditionalFormatting>
  <conditionalFormatting sqref="D11">
    <cfRule type="expression" dxfId="181" priority="25">
      <formula>MOD(ROW(),2)=0</formula>
    </cfRule>
  </conditionalFormatting>
  <conditionalFormatting sqref="D24">
    <cfRule type="expression" dxfId="180" priority="15">
      <formula>MOD(ROW(),2)=0</formula>
    </cfRule>
  </conditionalFormatting>
  <conditionalFormatting sqref="D30">
    <cfRule type="expression" dxfId="179" priority="22">
      <formula>MOD(ROW(),2)=0</formula>
    </cfRule>
  </conditionalFormatting>
  <conditionalFormatting sqref="D32:D33">
    <cfRule type="expression" dxfId="178" priority="21">
      <formula>MOD(ROW(),2)=0</formula>
    </cfRule>
  </conditionalFormatting>
  <conditionalFormatting sqref="D39">
    <cfRule type="expression" dxfId="177" priority="20">
      <formula>MOD(ROW(),2)=0</formula>
    </cfRule>
  </conditionalFormatting>
  <conditionalFormatting sqref="D41:D42">
    <cfRule type="expression" dxfId="176" priority="13">
      <formula>MOD(ROW(),2)=0</formula>
    </cfRule>
  </conditionalFormatting>
  <conditionalFormatting sqref="D44">
    <cfRule type="expression" dxfId="175" priority="11">
      <formula>MOD(ROW(),2)=0</formula>
    </cfRule>
  </conditionalFormatting>
  <conditionalFormatting sqref="D46">
    <cfRule type="expression" dxfId="174" priority="9">
      <formula>MOD(ROW(),2)=0</formula>
    </cfRule>
  </conditionalFormatting>
  <conditionalFormatting sqref="D48">
    <cfRule type="expression" dxfId="173" priority="8">
      <formula>MOD(ROW(),2)=0</formula>
    </cfRule>
  </conditionalFormatting>
  <conditionalFormatting sqref="D54">
    <cfRule type="expression" dxfId="172" priority="10">
      <formula>MOD(ROW(),2)=0</formula>
    </cfRule>
  </conditionalFormatting>
  <conditionalFormatting sqref="D58">
    <cfRule type="expression" dxfId="171" priority="6">
      <formula>MOD(ROW(),2)=0</formula>
    </cfRule>
  </conditionalFormatting>
  <conditionalFormatting sqref="D60">
    <cfRule type="expression" dxfId="170" priority="5">
      <formula>MOD(ROW(),2)=0</formula>
    </cfRule>
  </conditionalFormatting>
  <conditionalFormatting sqref="D62:D63">
    <cfRule type="expression" dxfId="169" priority="3">
      <formula>MOD(ROW(),2)=0</formula>
    </cfRule>
  </conditionalFormatting>
  <conditionalFormatting sqref="D67:D68">
    <cfRule type="expression" dxfId="168" priority="1">
      <formula>MOD(ROW(),2)=0</formula>
    </cfRule>
  </conditionalFormatting>
  <conditionalFormatting sqref="E7:E72">
    <cfRule type="expression" dxfId="167" priority="16">
      <formula>MOD(ROW(),2)=0</formula>
    </cfRule>
    <cfRule type="expression" dxfId="166" priority="17">
      <formula>MOD(ROW(),2)=1</formula>
    </cfRule>
  </conditionalFormatting>
  <printOptions horizontalCentered="1"/>
  <pageMargins left="0.7" right="0.7" top="1" bottom="1" header="0.3" footer="0.3"/>
  <pageSetup paperSize="9" scale="55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0C54C-10C7-4322-8544-53A1F5910CB7}">
  <sheetPr>
    <tabColor theme="4" tint="-0.499984740745262"/>
    <pageSetUpPr autoPageBreaks="0" fitToPage="1"/>
  </sheetPr>
  <dimension ref="A1:I111"/>
  <sheetViews>
    <sheetView showGridLines="0" topLeftCell="A51" zoomScaleNormal="100" workbookViewId="0">
      <selection activeCell="A55" sqref="A5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13</v>
      </c>
      <c r="B2" s="55"/>
      <c r="C2" s="15" t="s">
        <v>15</v>
      </c>
      <c r="D2" s="56" t="s">
        <v>16</v>
      </c>
      <c r="E2" s="56"/>
      <c r="F2" s="4"/>
    </row>
    <row r="3" spans="1:7" ht="47.25" customHeight="1" x14ac:dyDescent="0.25">
      <c r="A3" s="57" t="s">
        <v>14</v>
      </c>
      <c r="B3" s="57"/>
      <c r="C3" s="16"/>
      <c r="D3" s="58" t="s">
        <v>17</v>
      </c>
      <c r="E3" s="58"/>
      <c r="F3" s="4"/>
      <c r="G3" s="29"/>
    </row>
    <row r="4" spans="1:7" ht="44.1" customHeight="1" x14ac:dyDescent="0.25">
      <c r="A4" s="11" t="s">
        <v>169</v>
      </c>
      <c r="B4" s="9"/>
      <c r="C4" s="9"/>
      <c r="D4" s="9"/>
      <c r="E4" s="23"/>
    </row>
    <row r="5" spans="1:7" ht="44.1" customHeight="1" x14ac:dyDescent="0.25">
      <c r="A5" s="59" t="s">
        <v>10</v>
      </c>
      <c r="B5" s="59"/>
      <c r="C5" s="59"/>
      <c r="D5" s="59"/>
      <c r="E5" s="59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170</v>
      </c>
      <c r="E8" s="41">
        <v>46644.67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884.03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171</v>
      </c>
      <c r="E12" s="41">
        <v>2522.75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467.3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7842.23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141</v>
      </c>
      <c r="E15" s="41">
        <v>1.6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49</v>
      </c>
      <c r="E16" s="25">
        <v>37.5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ROW(9:9)), MATCH($B$6,#REF!, 0)),"")</f>
        <v/>
      </c>
      <c r="C17" s="5" t="str" cm="1">
        <f t="array" ref="C17">IFERROR(INDEX(#REF!,SMALL(IF(#REF!=rngInvoice,ROW(#REF!)-ROW(#REF!)), ROW(9:9)), MATCH($C$6,#REF!, 0)),"")</f>
        <v/>
      </c>
      <c r="D17" s="10" t="s">
        <v>41</v>
      </c>
      <c r="E17" s="25">
        <v>6</v>
      </c>
      <c r="G17" s="19"/>
    </row>
    <row r="18" spans="1:9" s="2" customFormat="1" ht="40.5" customHeight="1" x14ac:dyDescent="0.25">
      <c r="A18" s="20" t="s">
        <v>3</v>
      </c>
      <c r="B18" s="17"/>
      <c r="C18" s="5"/>
      <c r="D18" s="20"/>
      <c r="E18" s="26">
        <f>SUM(E8:E17)</f>
        <v>58406.079999999994</v>
      </c>
      <c r="G18" s="19"/>
    </row>
    <row r="19" spans="1:9" s="2" customFormat="1" ht="40.5" customHeight="1" x14ac:dyDescent="0.25">
      <c r="A19" s="22" t="s">
        <v>20</v>
      </c>
      <c r="B19" s="17"/>
      <c r="C19" s="5"/>
      <c r="D19" s="10"/>
      <c r="E19" s="25"/>
      <c r="G19" s="19"/>
    </row>
    <row r="20" spans="1:9" s="2" customFormat="1" ht="40.5" customHeight="1" x14ac:dyDescent="0.25">
      <c r="A20" s="7" t="s">
        <v>22</v>
      </c>
      <c r="B20" s="12">
        <v>85821130368</v>
      </c>
      <c r="C20" s="5" t="s">
        <v>1</v>
      </c>
      <c r="D20" s="5" t="s">
        <v>11</v>
      </c>
      <c r="E20" s="41">
        <v>24.51</v>
      </c>
      <c r="G20" s="19"/>
    </row>
    <row r="21" spans="1:9" s="2" customFormat="1" ht="40.5" customHeight="1" x14ac:dyDescent="0.25">
      <c r="A21" s="21" t="s">
        <v>23</v>
      </c>
      <c r="B21" s="12"/>
      <c r="C21" s="5"/>
      <c r="D21" s="5"/>
      <c r="E21" s="42">
        <f>SUBTOTAL(109,E20:E20)</f>
        <v>24.51</v>
      </c>
      <c r="G21" s="19"/>
    </row>
    <row r="22" spans="1:9" s="2" customFormat="1" ht="40.5" customHeight="1" x14ac:dyDescent="0.25">
      <c r="A22" s="7" t="s">
        <v>33</v>
      </c>
      <c r="B22" s="30">
        <v>87311810356</v>
      </c>
      <c r="C22" s="5" t="s">
        <v>34</v>
      </c>
      <c r="D22" s="10" t="s">
        <v>35</v>
      </c>
      <c r="E22" s="41">
        <v>75.77</v>
      </c>
      <c r="G22" s="19"/>
      <c r="I22" s="37">
        <f>(E21+E25+E23+E27+E29+E31+E33+E35+E37+E41+E43+E45+E47+E49+E51+E53+E55+E57+E59+E62+E64+E66)</f>
        <v>11591.59</v>
      </c>
    </row>
    <row r="23" spans="1:9" s="2" customFormat="1" ht="40.5" customHeight="1" x14ac:dyDescent="0.25">
      <c r="A23" s="21" t="s">
        <v>36</v>
      </c>
      <c r="B23" s="30" t="str" cm="1">
        <f t="array" ref="B23">IFERROR(INDEX(#REF!,SMALL(IF(#REF!=rngInvoice,ROW(#REF!)-ROW(#REF!)), ROW(#REF!)), MATCH($B$6,#REF!, 0)),"")</f>
        <v/>
      </c>
      <c r="C23" s="5" t="str" cm="1">
        <f t="array" ref="C23">IFERROR(INDEX(#REF!,SMALL(IF(#REF!=rngInvoice,ROW(#REF!)-ROW(#REF!)), ROW(#REF!)), MATCH($C$6,#REF!, 0)),"")</f>
        <v/>
      </c>
      <c r="D23" s="10"/>
      <c r="E23" s="42">
        <f>SUBTOTAL(109,E22:E22)</f>
        <v>75.77</v>
      </c>
      <c r="G23" s="19"/>
      <c r="I23" s="37"/>
    </row>
    <row r="24" spans="1:9" s="2" customFormat="1" ht="40.5" customHeight="1" x14ac:dyDescent="0.25">
      <c r="A24" s="7" t="s">
        <v>37</v>
      </c>
      <c r="B24" s="12">
        <v>81793146560</v>
      </c>
      <c r="C24" s="5" t="s">
        <v>1</v>
      </c>
      <c r="D24" s="10" t="s">
        <v>35</v>
      </c>
      <c r="E24" s="41">
        <v>66.900000000000006</v>
      </c>
      <c r="G24" s="19"/>
    </row>
    <row r="25" spans="1:9" s="2" customFormat="1" ht="40.5" customHeight="1" x14ac:dyDescent="0.25">
      <c r="A25" s="21" t="s">
        <v>38</v>
      </c>
      <c r="B25" s="12" t="s">
        <v>39</v>
      </c>
      <c r="C25" s="5" t="s">
        <v>39</v>
      </c>
      <c r="D25" s="5"/>
      <c r="E25" s="42">
        <f>SUM(E24)</f>
        <v>66.900000000000006</v>
      </c>
      <c r="G25" s="19"/>
    </row>
    <row r="26" spans="1:9" s="2" customFormat="1" ht="40.5" customHeight="1" x14ac:dyDescent="0.25">
      <c r="A26" s="7" t="s">
        <v>40</v>
      </c>
      <c r="B26" s="12">
        <v>6637660960</v>
      </c>
      <c r="C26" s="5" t="s">
        <v>1</v>
      </c>
      <c r="D26" s="5" t="s">
        <v>41</v>
      </c>
      <c r="E26" s="41">
        <v>269.52999999999997</v>
      </c>
      <c r="G26" s="19"/>
    </row>
    <row r="27" spans="1:9" s="2" customFormat="1" ht="40.5" customHeight="1" x14ac:dyDescent="0.25">
      <c r="A27" s="21" t="s">
        <v>42</v>
      </c>
      <c r="B27" s="12" t="s">
        <v>39</v>
      </c>
      <c r="C27" s="5" t="s">
        <v>39</v>
      </c>
      <c r="D27" s="5"/>
      <c r="E27" s="42">
        <f>SUM(E26)</f>
        <v>269.52999999999997</v>
      </c>
      <c r="G27" s="19"/>
    </row>
    <row r="28" spans="1:9" s="2" customFormat="1" ht="40.5" customHeight="1" x14ac:dyDescent="0.25">
      <c r="A28" s="7" t="s">
        <v>157</v>
      </c>
      <c r="B28" s="38">
        <v>399994241355</v>
      </c>
      <c r="C28" s="5" t="s">
        <v>159</v>
      </c>
      <c r="D28" s="10" t="s">
        <v>35</v>
      </c>
      <c r="E28" s="41">
        <v>650</v>
      </c>
      <c r="G28" s="19"/>
    </row>
    <row r="29" spans="1:9" s="2" customFormat="1" ht="40.5" customHeight="1" x14ac:dyDescent="0.25">
      <c r="A29" s="21" t="s">
        <v>158</v>
      </c>
      <c r="B29" s="12" t="s">
        <v>39</v>
      </c>
      <c r="C29" s="5" t="s">
        <v>39</v>
      </c>
      <c r="D29" s="5"/>
      <c r="E29" s="42">
        <f>SUM(E28)</f>
        <v>650</v>
      </c>
      <c r="G29" s="19"/>
    </row>
    <row r="30" spans="1:9" s="2" customFormat="1" ht="40.5" customHeight="1" x14ac:dyDescent="0.25">
      <c r="A30" s="7" t="s">
        <v>46</v>
      </c>
      <c r="B30" s="12">
        <v>52420361911</v>
      </c>
      <c r="C30" s="5" t="s">
        <v>1</v>
      </c>
      <c r="D30" s="10" t="s">
        <v>195</v>
      </c>
      <c r="E30" s="41">
        <v>231.59</v>
      </c>
      <c r="G30" s="19"/>
    </row>
    <row r="31" spans="1:9" s="2" customFormat="1" ht="40.5" customHeight="1" x14ac:dyDescent="0.25">
      <c r="A31" s="21" t="s">
        <v>47</v>
      </c>
      <c r="B31" s="12" t="s">
        <v>39</v>
      </c>
      <c r="C31" s="5" t="s">
        <v>39</v>
      </c>
      <c r="D31" s="5"/>
      <c r="E31" s="42">
        <f>SUM(E30:E30)</f>
        <v>231.59</v>
      </c>
      <c r="G31" s="19"/>
    </row>
    <row r="32" spans="1:9" s="2" customFormat="1" ht="40.5" customHeight="1" x14ac:dyDescent="0.25">
      <c r="A32" s="7" t="s">
        <v>172</v>
      </c>
      <c r="B32" s="12">
        <v>95485292543</v>
      </c>
      <c r="C32" s="5" t="s">
        <v>1</v>
      </c>
      <c r="D32" s="10" t="s">
        <v>35</v>
      </c>
      <c r="E32" s="41">
        <v>1750</v>
      </c>
      <c r="G32" s="19"/>
    </row>
    <row r="33" spans="1:7" s="2" customFormat="1" ht="40.5" customHeight="1" x14ac:dyDescent="0.25">
      <c r="A33" s="21" t="s">
        <v>173</v>
      </c>
      <c r="B33" s="12" t="str" cm="1">
        <f t="array" ref="B33">IFERROR(INDEX(#REF!,SMALL(IF(#REF!=rngInvoice,ROW(#REF!)-ROW(#REF!)), ROW(13:13)), MATCH($B$6,#REF!, 0)),"")</f>
        <v/>
      </c>
      <c r="C33" s="5" t="str" cm="1">
        <f t="array" ref="C33">IFERROR(INDEX(#REF!,SMALL(IF(#REF!=rngInvoice,ROW(#REF!)-ROW(#REF!)), ROW(13:13)), MATCH($C$6,#REF!, 0)),"")</f>
        <v/>
      </c>
      <c r="D33" s="5"/>
      <c r="E33" s="42">
        <f>SUM(E32)</f>
        <v>1750</v>
      </c>
      <c r="G33" s="19"/>
    </row>
    <row r="34" spans="1:7" s="2" customFormat="1" ht="40.5" customHeight="1" x14ac:dyDescent="0.25">
      <c r="A34" s="7" t="s">
        <v>177</v>
      </c>
      <c r="B34" s="12">
        <v>24640993045</v>
      </c>
      <c r="C34" s="5" t="s">
        <v>1</v>
      </c>
      <c r="D34" s="5" t="s">
        <v>141</v>
      </c>
      <c r="E34" s="41">
        <v>745.68</v>
      </c>
      <c r="G34" s="19"/>
    </row>
    <row r="35" spans="1:7" s="2" customFormat="1" ht="40.5" customHeight="1" x14ac:dyDescent="0.25">
      <c r="A35" s="21" t="s">
        <v>178</v>
      </c>
      <c r="B35" s="12" t="str" cm="1">
        <f t="array" ref="B35">IFERROR(INDEX(#REF!,SMALL(IF(#REF!=rngInvoice,ROW(#REF!)-ROW(#REF!)), ROW(13:13)), MATCH($B$6,#REF!, 0)),"")</f>
        <v/>
      </c>
      <c r="C35" s="5" t="str" cm="1">
        <f t="array" ref="C35">IFERROR(INDEX(#REF!,SMALL(IF(#REF!=rngInvoice,ROW(#REF!)-ROW(#REF!)), ROW(13:13)), MATCH($C$6,#REF!, 0)),"")</f>
        <v/>
      </c>
      <c r="D35" s="5"/>
      <c r="E35" s="42">
        <f>SUM(E34)</f>
        <v>745.68</v>
      </c>
      <c r="G35" s="19"/>
    </row>
    <row r="36" spans="1:7" s="2" customFormat="1" ht="40.5" customHeight="1" x14ac:dyDescent="0.25">
      <c r="A36" s="7" t="s">
        <v>184</v>
      </c>
      <c r="B36" s="12">
        <v>40081859293</v>
      </c>
      <c r="C36" s="5" t="s">
        <v>1</v>
      </c>
      <c r="D36" s="10" t="s">
        <v>44</v>
      </c>
      <c r="E36" s="41">
        <v>674.9</v>
      </c>
      <c r="G36" s="19"/>
    </row>
    <row r="37" spans="1:7" s="2" customFormat="1" ht="40.5" customHeight="1" x14ac:dyDescent="0.25">
      <c r="A37" s="21" t="s">
        <v>185</v>
      </c>
      <c r="B37" s="12" t="str" cm="1">
        <f t="array" ref="B37">IFERROR(INDEX(#REF!,SMALL(IF(#REF!=rngInvoice,ROW(#REF!)-ROW(#REF!)), ROW(13:13)), MATCH($B$6,#REF!, 0)),"")</f>
        <v/>
      </c>
      <c r="C37" s="5" t="str" cm="1">
        <f t="array" ref="C37">IFERROR(INDEX(#REF!,SMALL(IF(#REF!=rngInvoice,ROW(#REF!)-ROW(#REF!)), ROW(13:13)), MATCH($C$6,#REF!, 0)),"")</f>
        <v/>
      </c>
      <c r="D37" s="5"/>
      <c r="E37" s="42">
        <f>SUM(E36)</f>
        <v>674.9</v>
      </c>
      <c r="G37" s="19"/>
    </row>
    <row r="38" spans="1:7" s="2" customFormat="1" ht="40.5" customHeight="1" x14ac:dyDescent="0.25">
      <c r="A38" s="7" t="s">
        <v>174</v>
      </c>
      <c r="B38" s="12">
        <v>71642207963</v>
      </c>
      <c r="C38" s="5" t="s">
        <v>1</v>
      </c>
      <c r="D38" s="10" t="s">
        <v>44</v>
      </c>
      <c r="E38" s="41">
        <v>253.65</v>
      </c>
      <c r="G38" s="19"/>
    </row>
    <row r="39" spans="1:7" s="2" customFormat="1" ht="40.5" customHeight="1" x14ac:dyDescent="0.25">
      <c r="A39" s="7" t="s">
        <v>174</v>
      </c>
      <c r="B39" s="12">
        <v>71642207963</v>
      </c>
      <c r="C39" s="5" t="s">
        <v>1</v>
      </c>
      <c r="D39" s="10" t="s">
        <v>175</v>
      </c>
      <c r="E39" s="41">
        <v>115</v>
      </c>
      <c r="G39" s="19"/>
    </row>
    <row r="40" spans="1:7" s="2" customFormat="1" ht="40.5" customHeight="1" x14ac:dyDescent="0.25">
      <c r="A40" s="7" t="s">
        <v>174</v>
      </c>
      <c r="B40" s="12">
        <v>71642207963</v>
      </c>
      <c r="C40" s="5" t="s">
        <v>1</v>
      </c>
      <c r="D40" s="10" t="s">
        <v>35</v>
      </c>
      <c r="E40" s="41">
        <v>17.25</v>
      </c>
      <c r="G40" s="19"/>
    </row>
    <row r="41" spans="1:7" s="2" customFormat="1" ht="40.5" customHeight="1" x14ac:dyDescent="0.25">
      <c r="A41" s="21" t="s">
        <v>176</v>
      </c>
      <c r="B41" s="12" t="str" cm="1">
        <f t="array" ref="B41">IFERROR(INDEX(#REF!,SMALL(IF(#REF!=rngInvoice,ROW(#REF!)-ROW(#REF!)), ROW(32:32)), MATCH($B$6,#REF!, 0)),"")</f>
        <v/>
      </c>
      <c r="C41" s="5" t="str" cm="1">
        <f t="array" ref="C41">IFERROR(INDEX(#REF!,SMALL(IF(#REF!=rngInvoice,ROW(#REF!)-ROW(#REF!)), ROW(32:32)), MATCH($C$6,#REF!, 0)),"")</f>
        <v/>
      </c>
      <c r="D41" s="5"/>
      <c r="E41" s="42">
        <f>SUM(E38:E40)</f>
        <v>385.9</v>
      </c>
      <c r="G41" s="19"/>
    </row>
    <row r="42" spans="1:7" s="2" customFormat="1" ht="40.5" customHeight="1" x14ac:dyDescent="0.25">
      <c r="A42" s="7" t="s">
        <v>179</v>
      </c>
      <c r="B42" s="12">
        <v>26065922580</v>
      </c>
      <c r="C42" s="5" t="s">
        <v>181</v>
      </c>
      <c r="D42" s="5" t="s">
        <v>11</v>
      </c>
      <c r="E42" s="41">
        <v>230</v>
      </c>
      <c r="G42" s="19"/>
    </row>
    <row r="43" spans="1:7" s="2" customFormat="1" ht="40.5" customHeight="1" x14ac:dyDescent="0.25">
      <c r="A43" s="21" t="s">
        <v>180</v>
      </c>
      <c r="B43" s="12" t="str" cm="1">
        <f t="array" ref="B43">IFERROR(INDEX(#REF!,SMALL(IF(#REF!=rngInvoice,ROW(#REF!)-ROW(#REF!)), ROW(32:32)), MATCH($B$6,#REF!, 0)),"")</f>
        <v/>
      </c>
      <c r="C43" s="5" t="str" cm="1">
        <f t="array" ref="C43">IFERROR(INDEX(#REF!,SMALL(IF(#REF!=rngInvoice,ROW(#REF!)-ROW(#REF!)), ROW(32:32)), MATCH($C$6,#REF!, 0)),"")</f>
        <v/>
      </c>
      <c r="D43" s="5"/>
      <c r="E43" s="42">
        <f>SUM(E42)</f>
        <v>230</v>
      </c>
      <c r="G43" s="19"/>
    </row>
    <row r="44" spans="1:7" s="2" customFormat="1" ht="40.5" customHeight="1" x14ac:dyDescent="0.25">
      <c r="A44" s="7" t="s">
        <v>182</v>
      </c>
      <c r="B44" s="12">
        <v>1254445043</v>
      </c>
      <c r="C44" s="5" t="s">
        <v>1</v>
      </c>
      <c r="D44" s="10" t="s">
        <v>62</v>
      </c>
      <c r="E44" s="41">
        <v>2008.55</v>
      </c>
      <c r="G44" s="19"/>
    </row>
    <row r="45" spans="1:7" s="2" customFormat="1" ht="40.5" customHeight="1" x14ac:dyDescent="0.25">
      <c r="A45" s="21" t="s">
        <v>183</v>
      </c>
      <c r="B45" s="12" t="str" cm="1">
        <f t="array" ref="B45">IFERROR(INDEX(#REF!,SMALL(IF(#REF!=rngInvoice,ROW(#REF!)-ROW(#REF!)), ROW(13:13)), MATCH($B$6,#REF!, 0)),"")</f>
        <v/>
      </c>
      <c r="C45" s="5" t="str" cm="1">
        <f t="array" ref="C45">IFERROR(INDEX(#REF!,SMALL(IF(#REF!=rngInvoice,ROW(#REF!)-ROW(#REF!)), ROW(13:13)), MATCH($C$6,#REF!, 0)),"")</f>
        <v/>
      </c>
      <c r="D45" s="5"/>
      <c r="E45" s="42">
        <f>SUM(E44:E44)</f>
        <v>2008.55</v>
      </c>
      <c r="G45" s="19"/>
    </row>
    <row r="46" spans="1:7" s="2" customFormat="1" ht="40.5" customHeight="1" x14ac:dyDescent="0.25">
      <c r="A46" s="7" t="s">
        <v>67</v>
      </c>
      <c r="B46" s="12">
        <v>64546066176</v>
      </c>
      <c r="C46" s="5" t="s">
        <v>1</v>
      </c>
      <c r="D46" s="10" t="s">
        <v>68</v>
      </c>
      <c r="E46" s="41">
        <v>290</v>
      </c>
      <c r="G46" s="19"/>
    </row>
    <row r="47" spans="1:7" s="2" customFormat="1" ht="40.5" customHeight="1" x14ac:dyDescent="0.25">
      <c r="A47" s="21" t="s">
        <v>69</v>
      </c>
      <c r="B47" s="12" t="str" cm="1">
        <f t="array" ref="B47">IFERROR(INDEX(#REF!,SMALL(IF(#REF!=rngInvoice,ROW(#REF!)-ROW(#REF!)), ROW(41:41)), MATCH($B$6,#REF!, 0)),"")</f>
        <v/>
      </c>
      <c r="C47" s="5" t="str" cm="1">
        <f t="array" ref="C47">IFERROR(INDEX(#REF!,SMALL(IF(#REF!=rngInvoice,ROW(#REF!)-ROW(#REF!)), ROW(41:41)), MATCH($C$6,#REF!, 0)),"")</f>
        <v/>
      </c>
      <c r="D47" s="5"/>
      <c r="E47" s="42">
        <f>SUM(E46)</f>
        <v>290</v>
      </c>
      <c r="G47" s="19"/>
    </row>
    <row r="48" spans="1:7" s="2" customFormat="1" ht="40.5" customHeight="1" x14ac:dyDescent="0.25">
      <c r="A48" s="7" t="s">
        <v>123</v>
      </c>
      <c r="B48" s="12">
        <v>57189591567</v>
      </c>
      <c r="C48" s="5" t="s">
        <v>1</v>
      </c>
      <c r="D48" s="10" t="s">
        <v>193</v>
      </c>
      <c r="E48" s="41">
        <v>297</v>
      </c>
      <c r="G48" s="19"/>
    </row>
    <row r="49" spans="1:7" s="2" customFormat="1" ht="40.5" customHeight="1" x14ac:dyDescent="0.25">
      <c r="A49" s="21" t="s">
        <v>124</v>
      </c>
      <c r="B49" s="12" t="str" cm="1">
        <f t="array" ref="B49">IFERROR(INDEX(#REF!,SMALL(IF(#REF!=rngInvoice,ROW(#REF!)-ROW(#REF!)), ROW(41:41)), MATCH($B$6,#REF!, 0)),"")</f>
        <v/>
      </c>
      <c r="C49" s="5" t="str" cm="1">
        <f t="array" ref="C49">IFERROR(INDEX(#REF!,SMALL(IF(#REF!=rngInvoice,ROW(#REF!)-ROW(#REF!)), ROW(41:41)), MATCH($C$6,#REF!, 0)),"")</f>
        <v/>
      </c>
      <c r="D49" s="5"/>
      <c r="E49" s="42">
        <f>SUM(E48)</f>
        <v>297</v>
      </c>
      <c r="G49" s="19"/>
    </row>
    <row r="50" spans="1:7" s="2" customFormat="1" ht="40.5" customHeight="1" x14ac:dyDescent="0.25">
      <c r="A50" s="7" t="s">
        <v>187</v>
      </c>
      <c r="B50" s="12">
        <v>88190092207</v>
      </c>
      <c r="C50" s="5" t="s">
        <v>1</v>
      </c>
      <c r="D50" s="10" t="s">
        <v>79</v>
      </c>
      <c r="E50" s="41">
        <v>328.63</v>
      </c>
      <c r="G50" s="19"/>
    </row>
    <row r="51" spans="1:7" s="2" customFormat="1" ht="40.5" customHeight="1" x14ac:dyDescent="0.25">
      <c r="A51" s="21" t="s">
        <v>188</v>
      </c>
      <c r="B51" s="12" t="str" cm="1">
        <f t="array" ref="B51">IFERROR(INDEX(#REF!,SMALL(IF(#REF!=rngInvoice,ROW(#REF!)-ROW(#REF!)), ROW(13:13)), MATCH($B$6,#REF!, 0)),"")</f>
        <v/>
      </c>
      <c r="C51" s="5" t="str" cm="1">
        <f t="array" ref="C51">IFERROR(INDEX(#REF!,SMALL(IF(#REF!=rngInvoice,ROW(#REF!)-ROW(#REF!)), ROW(13:13)), MATCH($C$6,#REF!, 0)),"")</f>
        <v/>
      </c>
      <c r="D51" s="5"/>
      <c r="E51" s="42">
        <f>SUM(E50)</f>
        <v>328.63</v>
      </c>
      <c r="G51" s="19"/>
    </row>
    <row r="52" spans="1:7" s="2" customFormat="1" ht="40.5" customHeight="1" x14ac:dyDescent="0.25">
      <c r="A52" s="7" t="s">
        <v>196</v>
      </c>
      <c r="B52" s="12">
        <v>51735568305</v>
      </c>
      <c r="C52" s="5" t="s">
        <v>1</v>
      </c>
      <c r="D52" s="10" t="s">
        <v>193</v>
      </c>
      <c r="E52" s="41">
        <v>2000</v>
      </c>
      <c r="G52" s="19"/>
    </row>
    <row r="53" spans="1:7" s="2" customFormat="1" ht="40.5" customHeight="1" x14ac:dyDescent="0.25">
      <c r="A53" s="21" t="s">
        <v>197</v>
      </c>
      <c r="B53" s="12" t="str" cm="1">
        <f t="array" ref="B53">IFERROR(INDEX(#REF!,SMALL(IF(#REF!=rngInvoice,ROW(#REF!)-ROW(#REF!)), ROW(46:46)), MATCH($B$6,#REF!, 0)),"")</f>
        <v/>
      </c>
      <c r="C53" s="5" t="str" cm="1">
        <f t="array" ref="C53">IFERROR(INDEX(#REF!,SMALL(IF(#REF!=rngInvoice,ROW(#REF!)-ROW(#REF!)), ROW(46:46)), MATCH($C$6,#REF!, 0)),"")</f>
        <v/>
      </c>
      <c r="D53" s="5"/>
      <c r="E53" s="42">
        <f>SUM(E52)</f>
        <v>2000</v>
      </c>
      <c r="G53" s="19"/>
    </row>
    <row r="54" spans="1:7" s="2" customFormat="1" ht="40.5" customHeight="1" x14ac:dyDescent="0.25">
      <c r="A54" s="21" t="s">
        <v>100</v>
      </c>
      <c r="B54" s="12">
        <v>76844168802</v>
      </c>
      <c r="C54" s="5" t="s">
        <v>1</v>
      </c>
      <c r="D54" s="5" t="s">
        <v>101</v>
      </c>
      <c r="E54" s="41">
        <v>306.5</v>
      </c>
      <c r="G54" s="19"/>
    </row>
    <row r="55" spans="1:7" s="2" customFormat="1" ht="40.5" customHeight="1" x14ac:dyDescent="0.25">
      <c r="A55" s="21" t="s">
        <v>102</v>
      </c>
      <c r="B55" s="12" t="str" cm="1">
        <f t="array" ref="B55">IFERROR(INDEX(#REF!,SMALL(IF(#REF!=rngInvoice,ROW(#REF!)-ROW(#REF!)), ROW(48:48)), MATCH($B$6,#REF!, 0)),"")</f>
        <v/>
      </c>
      <c r="C55" s="5" t="str" cm="1">
        <f t="array" ref="C55">IFERROR(INDEX(#REF!,SMALL(IF(#REF!=rngInvoice,ROW(#REF!)-ROW(#REF!)), ROW(48:48)), MATCH($C$6,#REF!, 0)),"")</f>
        <v/>
      </c>
      <c r="D55" s="5"/>
      <c r="E55" s="42">
        <f>SUM(E54)</f>
        <v>306.5</v>
      </c>
      <c r="G55" s="19"/>
    </row>
    <row r="56" spans="1:7" s="2" customFormat="1" ht="40.5" customHeight="1" x14ac:dyDescent="0.25">
      <c r="A56" s="7" t="s">
        <v>114</v>
      </c>
      <c r="B56" s="12">
        <v>27759560625</v>
      </c>
      <c r="C56" s="5" t="s">
        <v>1</v>
      </c>
      <c r="D56" s="10" t="s">
        <v>115</v>
      </c>
      <c r="E56" s="41">
        <v>687.37</v>
      </c>
      <c r="G56" s="19"/>
    </row>
    <row r="57" spans="1:7" s="2" customFormat="1" ht="40.5" customHeight="1" x14ac:dyDescent="0.25">
      <c r="A57" s="21" t="s">
        <v>186</v>
      </c>
      <c r="B57" s="12" t="str" cm="1">
        <f t="array" ref="B57">IFERROR(INDEX(#REF!,SMALL(IF(#REF!=rngInvoice,ROW(#REF!)-ROW(#REF!)), ROW(46:46)), MATCH($B$6,#REF!, 0)),"")</f>
        <v/>
      </c>
      <c r="C57" s="5"/>
      <c r="D57" s="5"/>
      <c r="E57" s="42">
        <f>SUM(E56)</f>
        <v>687.37</v>
      </c>
      <c r="G57" s="19"/>
    </row>
    <row r="58" spans="1:7" s="2" customFormat="1" ht="40.5" customHeight="1" x14ac:dyDescent="0.25">
      <c r="A58" s="7" t="s">
        <v>198</v>
      </c>
      <c r="B58" s="12">
        <v>46756708256</v>
      </c>
      <c r="C58" s="5" t="s">
        <v>1</v>
      </c>
      <c r="D58" s="10" t="s">
        <v>65</v>
      </c>
      <c r="E58" s="41">
        <v>59.85</v>
      </c>
      <c r="G58" s="19"/>
    </row>
    <row r="59" spans="1:7" s="2" customFormat="1" ht="40.5" customHeight="1" x14ac:dyDescent="0.25">
      <c r="A59" s="21" t="s">
        <v>199</v>
      </c>
      <c r="B59" s="12" t="str" cm="1">
        <f t="array" ref="B59">IFERROR(INDEX(#REF!,SMALL(IF(#REF!=rngInvoice,ROW(#REF!)-ROW(#REF!)), ROW(50:50)), MATCH($B$6,#REF!, 0)),"")</f>
        <v/>
      </c>
      <c r="C59" s="5" t="str" cm="1">
        <f t="array" ref="C59">IFERROR(INDEX(#REF!,SMALL(IF(#REF!=rngInvoice,ROW(#REF!)-ROW(#REF!)), ROW(50:50)), MATCH($C$6,#REF!, 0)),"")</f>
        <v/>
      </c>
      <c r="D59" s="5"/>
      <c r="E59" s="42">
        <f>SUM(E58)</f>
        <v>59.85</v>
      </c>
      <c r="G59" s="19"/>
    </row>
    <row r="60" spans="1:7" s="2" customFormat="1" ht="40.5" customHeight="1" x14ac:dyDescent="0.25">
      <c r="A60" s="7" t="s">
        <v>189</v>
      </c>
      <c r="B60" s="12">
        <v>29092542455</v>
      </c>
      <c r="C60" s="5" t="s">
        <v>190</v>
      </c>
      <c r="D60" s="10" t="s">
        <v>44</v>
      </c>
      <c r="E60" s="41">
        <v>98.75</v>
      </c>
      <c r="G60" s="19"/>
    </row>
    <row r="61" spans="1:7" s="2" customFormat="1" ht="40.5" customHeight="1" x14ac:dyDescent="0.25">
      <c r="A61" s="7" t="s">
        <v>189</v>
      </c>
      <c r="B61" s="12">
        <v>29092542455</v>
      </c>
      <c r="C61" s="5" t="s">
        <v>190</v>
      </c>
      <c r="D61" s="10" t="s">
        <v>35</v>
      </c>
      <c r="E61" s="41">
        <v>6.63</v>
      </c>
      <c r="G61" s="19"/>
    </row>
    <row r="62" spans="1:7" s="2" customFormat="1" ht="40.5" customHeight="1" x14ac:dyDescent="0.25">
      <c r="A62" s="31" t="s">
        <v>191</v>
      </c>
      <c r="B62" s="12" t="str" cm="1">
        <f t="array" ref="B62">IFERROR(INDEX(#REF!,SMALL(IF(#REF!=rngInvoice,ROW(#REF!)-ROW(#REF!)), ROW(50:50)), MATCH($B$6,#REF!, 0)),"")</f>
        <v/>
      </c>
      <c r="C62" s="5" t="str" cm="1">
        <f t="array" ref="C62">IFERROR(INDEX(#REF!,SMALL(IF(#REF!=rngInvoice,ROW(#REF!)-ROW(#REF!)), ROW(50:50)), MATCH($C$6,#REF!, 0)),"")</f>
        <v/>
      </c>
      <c r="D62" s="5"/>
      <c r="E62" s="42">
        <f>SUM(E60:E61)</f>
        <v>105.38</v>
      </c>
      <c r="G62" s="19"/>
    </row>
    <row r="63" spans="1:7" s="2" customFormat="1" ht="40.5" customHeight="1" x14ac:dyDescent="0.25">
      <c r="A63" s="7" t="s">
        <v>192</v>
      </c>
      <c r="B63" s="12">
        <v>45005463104</v>
      </c>
      <c r="C63" s="5" t="s">
        <v>1</v>
      </c>
      <c r="D63" s="10" t="s">
        <v>193</v>
      </c>
      <c r="E63" s="41">
        <v>303.24</v>
      </c>
      <c r="G63" s="19"/>
    </row>
    <row r="64" spans="1:7" s="2" customFormat="1" ht="40.5" customHeight="1" x14ac:dyDescent="0.25">
      <c r="A64" s="31" t="s">
        <v>194</v>
      </c>
      <c r="B64" s="12" t="str" cm="1">
        <f t="array" ref="B64">IFERROR(INDEX(#REF!,SMALL(IF(#REF!=rngInvoice,ROW(#REF!)-ROW(#REF!)), ROW(50:50)), MATCH($B$6,#REF!, 0)),"")</f>
        <v/>
      </c>
      <c r="C64" s="5" t="str" cm="1">
        <f t="array" ref="C64">IFERROR(INDEX(#REF!,SMALL(IF(#REF!=rngInvoice,ROW(#REF!)-ROW(#REF!)), ROW(50:50)), MATCH($C$6,#REF!, 0)),"")</f>
        <v/>
      </c>
      <c r="D64" s="5"/>
      <c r="E64" s="42">
        <f>SUM(E63)</f>
        <v>303.24</v>
      </c>
      <c r="G64" s="19"/>
    </row>
    <row r="65" spans="1:9" s="2" customFormat="1" ht="40.5" customHeight="1" x14ac:dyDescent="0.25">
      <c r="A65" s="7" t="s">
        <v>31</v>
      </c>
      <c r="B65" s="7">
        <v>39122275975</v>
      </c>
      <c r="C65" s="5" t="s">
        <v>1</v>
      </c>
      <c r="D65" s="5" t="s">
        <v>11</v>
      </c>
      <c r="E65" s="41">
        <v>100.29</v>
      </c>
      <c r="G65" s="19"/>
    </row>
    <row r="66" spans="1:9" s="2" customFormat="1" ht="40.5" customHeight="1" x14ac:dyDescent="0.25">
      <c r="A66" s="21" t="s">
        <v>32</v>
      </c>
      <c r="B66" s="7" t="str" cm="1">
        <f t="array" ref="B66">IFERROR(INDEX(#REF!,SMALL(IF(#REF!=rngInvoice,ROW(#REF!)-ROW(#REF!)), ROW(#REF!)), MATCH($B$6,#REF!, 0)),"")</f>
        <v/>
      </c>
      <c r="C66" s="5" t="str" cm="1">
        <f t="array" ref="C66">IFERROR(INDEX(#REF!,SMALL(IF(#REF!=rngInvoice,ROW(#REF!)-ROW(#REF!)), ROW(#REF!)), MATCH($C$6,#REF!, 0)),"")</f>
        <v/>
      </c>
      <c r="D66" s="10"/>
      <c r="E66" s="26">
        <f>SUM(E65)</f>
        <v>100.29</v>
      </c>
      <c r="G66" s="19"/>
      <c r="I66" s="37">
        <f>SUM(E68+E70+E72+E74+E76+E78+E80+E82+E84+E86+E88+E90+E92+E94+E96+E98+E102+E104+E106+E108+E110+E100)</f>
        <v>45348.02</v>
      </c>
    </row>
    <row r="67" spans="1:9" ht="33.950000000000003" customHeight="1" x14ac:dyDescent="0.25">
      <c r="A67" s="33" t="s">
        <v>90</v>
      </c>
      <c r="B67" s="7" t="s">
        <v>88</v>
      </c>
      <c r="C67" s="5" t="s">
        <v>88</v>
      </c>
      <c r="D67" s="34" t="s">
        <v>89</v>
      </c>
      <c r="E67" s="25">
        <v>3786.39</v>
      </c>
    </row>
    <row r="68" spans="1:9" ht="33.950000000000003" customHeight="1" x14ac:dyDescent="0.25">
      <c r="A68" s="35" t="s">
        <v>91</v>
      </c>
      <c r="B68" s="7" t="str" cm="1">
        <f t="array" ref="B68">IFERROR(INDEX(#REF!,SMALL(IF(#REF!=rngInvoice,ROW(#REF!)-ROW(#REF!)), ROW(#REF!)), MATCH($B$6,#REF!, 0)),"")</f>
        <v/>
      </c>
      <c r="C68" s="5" t="str" cm="1">
        <f t="array" ref="C68">IFERROR(INDEX(#REF!,SMALL(IF(#REF!=rngInvoice,ROW(#REF!)-ROW(#REF!)), ROW(#REF!)), MATCH($C$6,#REF!, 0)),"")</f>
        <v/>
      </c>
      <c r="D68" s="34"/>
      <c r="E68" s="26">
        <f>SUBTOTAL(109,E67:E67)</f>
        <v>3786.39</v>
      </c>
    </row>
    <row r="69" spans="1:9" ht="33.950000000000003" customHeight="1" x14ac:dyDescent="0.25">
      <c r="A69" s="33" t="s">
        <v>200</v>
      </c>
      <c r="B69" s="7" t="s">
        <v>88</v>
      </c>
      <c r="C69" s="5" t="s">
        <v>88</v>
      </c>
      <c r="D69" s="34" t="s">
        <v>89</v>
      </c>
      <c r="E69" s="25">
        <v>2696.04</v>
      </c>
    </row>
    <row r="70" spans="1:9" ht="33.950000000000003" customHeight="1" x14ac:dyDescent="0.25">
      <c r="A70" s="35" t="s">
        <v>201</v>
      </c>
      <c r="B70" s="7" t="str" cm="1">
        <f t="array" ref="B70">IFERROR(INDEX(#REF!,SMALL(IF(#REF!=rngInvoice,ROW(#REF!)-ROW(#REF!)), ROW(#REF!)), MATCH($B$6,#REF!, 0)),"")</f>
        <v/>
      </c>
      <c r="C70" s="5" t="str" cm="1">
        <f t="array" ref="C70">IFERROR(INDEX(#REF!,SMALL(IF(#REF!=rngInvoice,ROW(#REF!)-ROW(#REF!)), ROW(#REF!)), MATCH($C$6,#REF!, 0)),"")</f>
        <v/>
      </c>
      <c r="D70" s="34"/>
      <c r="E70" s="26">
        <f>SUBTOTAL(109,E69:E69)</f>
        <v>2696.04</v>
      </c>
    </row>
    <row r="71" spans="1:9" ht="33.950000000000003" customHeight="1" x14ac:dyDescent="0.25">
      <c r="A71" s="33" t="s">
        <v>202</v>
      </c>
      <c r="B71" s="7" t="s">
        <v>88</v>
      </c>
      <c r="C71" s="5" t="s">
        <v>88</v>
      </c>
      <c r="D71" s="34" t="s">
        <v>89</v>
      </c>
      <c r="E71" s="36">
        <v>1458.1</v>
      </c>
    </row>
    <row r="72" spans="1:9" ht="33.950000000000003" customHeight="1" x14ac:dyDescent="0.25">
      <c r="A72" s="35" t="s">
        <v>203</v>
      </c>
      <c r="B72" s="7" t="str" cm="1">
        <f t="array" ref="B72">IFERROR(INDEX(#REF!,SMALL(IF(#REF!=rngInvoice,ROW(#REF!)-ROW(#REF!)), ROW(#REF!)), MATCH($B$6,#REF!, 0)),"")</f>
        <v/>
      </c>
      <c r="C72" s="5" t="str" cm="1">
        <f t="array" ref="C72">IFERROR(INDEX(#REF!,SMALL(IF(#REF!=rngInvoice,ROW(#REF!)-ROW(#REF!)), ROW(#REF!)), MATCH($C$6,#REF!, 0)),"")</f>
        <v/>
      </c>
      <c r="D72" s="34"/>
      <c r="E72" s="26">
        <f>SUBTOTAL(109,E71:E71)</f>
        <v>1458.1</v>
      </c>
    </row>
    <row r="73" spans="1:9" ht="33.950000000000003" customHeight="1" x14ac:dyDescent="0.25">
      <c r="A73" s="33" t="s">
        <v>204</v>
      </c>
      <c r="B73" s="7" t="s">
        <v>88</v>
      </c>
      <c r="C73" s="5" t="s">
        <v>88</v>
      </c>
      <c r="D73" s="34" t="s">
        <v>89</v>
      </c>
      <c r="E73" s="36">
        <v>1808.73</v>
      </c>
    </row>
    <row r="74" spans="1:9" ht="33.950000000000003" customHeight="1" x14ac:dyDescent="0.25">
      <c r="A74" s="35" t="s">
        <v>205</v>
      </c>
      <c r="B74" s="7" t="str" cm="1">
        <f t="array" ref="B74">IFERROR(INDEX(#REF!,SMALL(IF(#REF!=rngInvoice,ROW(#REF!)-ROW(#REF!)), ROW(23:23)), MATCH($B$6,#REF!, 0)),"")</f>
        <v/>
      </c>
      <c r="C74" s="5" t="str" cm="1">
        <f t="array" ref="C74">IFERROR(INDEX(#REF!,SMALL(IF(#REF!=rngInvoice,ROW(#REF!)-ROW(#REF!)), ROW(23:23)), MATCH($C$6,#REF!, 0)),"")</f>
        <v/>
      </c>
      <c r="D74" s="34"/>
      <c r="E74" s="26">
        <f>SUBTOTAL(109,E73:E73)</f>
        <v>1808.73</v>
      </c>
    </row>
    <row r="75" spans="1:9" ht="33.950000000000003" customHeight="1" x14ac:dyDescent="0.25">
      <c r="A75" s="33" t="s">
        <v>206</v>
      </c>
      <c r="B75" s="7" t="s">
        <v>88</v>
      </c>
      <c r="C75" s="5" t="s">
        <v>88</v>
      </c>
      <c r="D75" s="34" t="s">
        <v>89</v>
      </c>
      <c r="E75" s="36">
        <v>648.41</v>
      </c>
    </row>
    <row r="76" spans="1:9" ht="33.950000000000003" customHeight="1" x14ac:dyDescent="0.25">
      <c r="A76" s="35" t="s">
        <v>207</v>
      </c>
      <c r="B76" s="7" t="str" cm="1">
        <f t="array" ref="B76">IFERROR(INDEX(#REF!,SMALL(IF(#REF!=rngInvoice,ROW(#REF!)-ROW(#REF!)), ROW(58:58)), MATCH($B$6,#REF!, 0)),"")</f>
        <v/>
      </c>
      <c r="C76" s="5" t="str" cm="1">
        <f t="array" ref="C76">IFERROR(INDEX(#REF!,SMALL(IF(#REF!=rngInvoice,ROW(#REF!)-ROW(#REF!)), ROW(58:58)), MATCH($C$6,#REF!, 0)),"")</f>
        <v/>
      </c>
      <c r="D76" s="34"/>
      <c r="E76" s="26">
        <f>SUBTOTAL(109,E75:E75)</f>
        <v>648.41</v>
      </c>
    </row>
    <row r="77" spans="1:9" ht="33.950000000000003" customHeight="1" x14ac:dyDescent="0.25">
      <c r="A77" s="40" t="s">
        <v>208</v>
      </c>
      <c r="B77" s="7" t="s">
        <v>88</v>
      </c>
      <c r="C77" s="5" t="s">
        <v>88</v>
      </c>
      <c r="D77" s="34" t="s">
        <v>89</v>
      </c>
      <c r="E77" s="32">
        <v>5354.1</v>
      </c>
    </row>
    <row r="78" spans="1:9" ht="33.950000000000003" customHeight="1" x14ac:dyDescent="0.25">
      <c r="A78" s="35" t="s">
        <v>223</v>
      </c>
      <c r="B78" s="7" t="str" cm="1">
        <f t="array" ref="B78">IFERROR(INDEX(#REF!,SMALL(IF(#REF!=rngInvoice,ROW(#REF!)-ROW(#REF!)), ROW(71:71)), MATCH($B$6,#REF!, 0)),"")</f>
        <v/>
      </c>
      <c r="C78" s="5" t="str" cm="1">
        <f t="array" ref="C78">IFERROR(INDEX(#REF!,SMALL(IF(#REF!=rngInvoice,ROW(#REF!)-ROW(#REF!)), ROW(71:71)), MATCH($C$6,#REF!, 0)),"")</f>
        <v/>
      </c>
      <c r="D78" s="34"/>
      <c r="E78" s="26">
        <f>SUBTOTAL(109,E77:E77)</f>
        <v>5354.1</v>
      </c>
    </row>
    <row r="79" spans="1:9" ht="33.950000000000003" customHeight="1" x14ac:dyDescent="0.25">
      <c r="A79" s="40" t="s">
        <v>209</v>
      </c>
      <c r="B79" s="7" t="s">
        <v>88</v>
      </c>
      <c r="C79" s="5" t="s">
        <v>88</v>
      </c>
      <c r="D79" s="34" t="s">
        <v>89</v>
      </c>
      <c r="E79" s="32">
        <v>197.08</v>
      </c>
    </row>
    <row r="80" spans="1:9" ht="33.950000000000003" customHeight="1" x14ac:dyDescent="0.25">
      <c r="A80" s="35" t="s">
        <v>224</v>
      </c>
      <c r="B80" s="7" t="str" cm="1">
        <f t="array" ref="B80">IFERROR(INDEX(#REF!,SMALL(IF(#REF!=rngInvoice,ROW(#REF!)-ROW(#REF!)), ROW(71:71)), MATCH($B$6,#REF!, 0)),"")</f>
        <v/>
      </c>
      <c r="C80" s="5" t="str" cm="1">
        <f t="array" ref="C80">IFERROR(INDEX(#REF!,SMALL(IF(#REF!=rngInvoice,ROW(#REF!)-ROW(#REF!)), ROW(71:71)), MATCH($C$6,#REF!, 0)),"")</f>
        <v/>
      </c>
      <c r="D80" s="34"/>
      <c r="E80" s="26">
        <f>SUBTOTAL(109,E79:E79)</f>
        <v>197.08</v>
      </c>
    </row>
    <row r="81" spans="1:5" ht="33.950000000000003" customHeight="1" x14ac:dyDescent="0.25">
      <c r="A81" s="40" t="s">
        <v>210</v>
      </c>
      <c r="B81" s="7" t="s">
        <v>88</v>
      </c>
      <c r="C81" s="5" t="s">
        <v>88</v>
      </c>
      <c r="D81" s="34" t="s">
        <v>89</v>
      </c>
      <c r="E81" s="32">
        <v>8080.42</v>
      </c>
    </row>
    <row r="82" spans="1:5" ht="33.950000000000003" customHeight="1" x14ac:dyDescent="0.25">
      <c r="A82" s="35" t="s">
        <v>225</v>
      </c>
      <c r="B82" s="7" t="str" cm="1">
        <f t="array" ref="B82">IFERROR(INDEX(#REF!,SMALL(IF(#REF!=rngInvoice,ROW(#REF!)-ROW(#REF!)), ROW(71:71)), MATCH($B$6,#REF!, 0)),"")</f>
        <v/>
      </c>
      <c r="C82" s="5" t="str" cm="1">
        <f t="array" ref="C82">IFERROR(INDEX(#REF!,SMALL(IF(#REF!=rngInvoice,ROW(#REF!)-ROW(#REF!)), ROW(71:71)), MATCH($C$6,#REF!, 0)),"")</f>
        <v/>
      </c>
      <c r="D82" s="34"/>
      <c r="E82" s="26">
        <f>SUBTOTAL(109,E81:E81)</f>
        <v>8080.42</v>
      </c>
    </row>
    <row r="83" spans="1:5" ht="33.950000000000003" customHeight="1" x14ac:dyDescent="0.25">
      <c r="A83" s="40" t="s">
        <v>211</v>
      </c>
      <c r="B83" s="7" t="s">
        <v>88</v>
      </c>
      <c r="C83" s="5" t="s">
        <v>88</v>
      </c>
      <c r="D83" s="34" t="s">
        <v>89</v>
      </c>
      <c r="E83" s="32">
        <v>898.1</v>
      </c>
    </row>
    <row r="84" spans="1:5" ht="33.950000000000003" customHeight="1" x14ac:dyDescent="0.25">
      <c r="A84" s="35" t="s">
        <v>226</v>
      </c>
      <c r="B84" s="7" t="str" cm="1">
        <f t="array" ref="B84">IFERROR(INDEX(#REF!,SMALL(IF(#REF!=rngInvoice,ROW(#REF!)-ROW(#REF!)), ROW(71:71)), MATCH($B$6,#REF!, 0)),"")</f>
        <v/>
      </c>
      <c r="C84" s="5" t="str" cm="1">
        <f t="array" ref="C84">IFERROR(INDEX(#REF!,SMALL(IF(#REF!=rngInvoice,ROW(#REF!)-ROW(#REF!)), ROW(71:71)), MATCH($C$6,#REF!, 0)),"")</f>
        <v/>
      </c>
      <c r="D84" s="34"/>
      <c r="E84" s="26">
        <f>SUBTOTAL(109,E83:E83)</f>
        <v>898.1</v>
      </c>
    </row>
    <row r="85" spans="1:5" ht="33.950000000000003" customHeight="1" x14ac:dyDescent="0.25">
      <c r="A85" s="40" t="s">
        <v>212</v>
      </c>
      <c r="B85" s="7" t="s">
        <v>88</v>
      </c>
      <c r="C85" s="5" t="s">
        <v>88</v>
      </c>
      <c r="D85" s="34" t="s">
        <v>89</v>
      </c>
      <c r="E85" s="32">
        <v>1740.9</v>
      </c>
    </row>
    <row r="86" spans="1:5" ht="33.950000000000003" customHeight="1" x14ac:dyDescent="0.25">
      <c r="A86" s="35" t="s">
        <v>227</v>
      </c>
      <c r="B86" s="7" t="str" cm="1">
        <f t="array" ref="B86">IFERROR(INDEX(#REF!,SMALL(IF(#REF!=rngInvoice,ROW(#REF!)-ROW(#REF!)), ROW(71:71)), MATCH($B$6,#REF!, 0)),"")</f>
        <v/>
      </c>
      <c r="C86" s="5" t="str" cm="1">
        <f t="array" ref="C86">IFERROR(INDEX(#REF!,SMALL(IF(#REF!=rngInvoice,ROW(#REF!)-ROW(#REF!)), ROW(71:71)), MATCH($C$6,#REF!, 0)),"")</f>
        <v/>
      </c>
      <c r="D86" s="34"/>
      <c r="E86" s="26">
        <f>SUBTOTAL(109,E85:E85)</f>
        <v>1740.9</v>
      </c>
    </row>
    <row r="87" spans="1:5" ht="33.950000000000003" customHeight="1" x14ac:dyDescent="0.25">
      <c r="A87" s="40" t="s">
        <v>213</v>
      </c>
      <c r="B87" s="7" t="s">
        <v>88</v>
      </c>
      <c r="C87" s="5" t="s">
        <v>88</v>
      </c>
      <c r="D87" s="34" t="s">
        <v>89</v>
      </c>
      <c r="E87" s="32">
        <v>821.18</v>
      </c>
    </row>
    <row r="88" spans="1:5" ht="33.950000000000003" customHeight="1" x14ac:dyDescent="0.25">
      <c r="A88" s="35" t="s">
        <v>228</v>
      </c>
      <c r="B88" s="7" t="str" cm="1">
        <f t="array" ref="B88">IFERROR(INDEX(#REF!,SMALL(IF(#REF!=rngInvoice,ROW(#REF!)-ROW(#REF!)), ROW(71:71)), MATCH($B$6,#REF!, 0)),"")</f>
        <v/>
      </c>
      <c r="C88" s="5" t="str" cm="1">
        <f t="array" ref="C88">IFERROR(INDEX(#REF!,SMALL(IF(#REF!=rngInvoice,ROW(#REF!)-ROW(#REF!)), ROW(71:71)), MATCH($C$6,#REF!, 0)),"")</f>
        <v/>
      </c>
      <c r="D88" s="34"/>
      <c r="E88" s="26">
        <f>SUBTOTAL(109,E87:E87)</f>
        <v>821.18</v>
      </c>
    </row>
    <row r="89" spans="1:5" ht="33.950000000000003" customHeight="1" x14ac:dyDescent="0.25">
      <c r="A89" s="40" t="s">
        <v>214</v>
      </c>
      <c r="B89" s="7" t="s">
        <v>88</v>
      </c>
      <c r="C89" s="5" t="s">
        <v>88</v>
      </c>
      <c r="D89" s="34" t="s">
        <v>89</v>
      </c>
      <c r="E89" s="32">
        <v>5304.82</v>
      </c>
    </row>
    <row r="90" spans="1:5" ht="33.950000000000003" customHeight="1" x14ac:dyDescent="0.25">
      <c r="A90" s="35" t="s">
        <v>229</v>
      </c>
      <c r="B90" s="7" t="str" cm="1">
        <f t="array" ref="B90">IFERROR(INDEX(#REF!,SMALL(IF(#REF!=rngInvoice,ROW(#REF!)-ROW(#REF!)), ROW(71:71)), MATCH($B$6,#REF!, 0)),"")</f>
        <v/>
      </c>
      <c r="C90" s="5" t="str" cm="1">
        <f t="array" ref="C90">IFERROR(INDEX(#REF!,SMALL(IF(#REF!=rngInvoice,ROW(#REF!)-ROW(#REF!)), ROW(71:71)), MATCH($C$6,#REF!, 0)),"")</f>
        <v/>
      </c>
      <c r="D90" s="34"/>
      <c r="E90" s="26">
        <f>SUBTOTAL(109,E89:E89)</f>
        <v>5304.82</v>
      </c>
    </row>
    <row r="91" spans="1:5" ht="33.950000000000003" customHeight="1" x14ac:dyDescent="0.25">
      <c r="A91" s="40" t="s">
        <v>215</v>
      </c>
      <c r="B91" s="7" t="s">
        <v>88</v>
      </c>
      <c r="C91" s="5" t="s">
        <v>88</v>
      </c>
      <c r="D91" s="34" t="s">
        <v>89</v>
      </c>
      <c r="E91" s="32">
        <v>525.55999999999995</v>
      </c>
    </row>
    <row r="92" spans="1:5" ht="33.950000000000003" customHeight="1" x14ac:dyDescent="0.25">
      <c r="A92" s="35" t="s">
        <v>230</v>
      </c>
      <c r="B92" s="7" t="str" cm="1">
        <f t="array" ref="B92">IFERROR(INDEX(#REF!,SMALL(IF(#REF!=rngInvoice,ROW(#REF!)-ROW(#REF!)), ROW(71:71)), MATCH($B$6,#REF!, 0)),"")</f>
        <v/>
      </c>
      <c r="C92" s="5" t="str" cm="1">
        <f t="array" ref="C92">IFERROR(INDEX(#REF!,SMALL(IF(#REF!=rngInvoice,ROW(#REF!)-ROW(#REF!)), ROW(71:71)), MATCH($C$6,#REF!, 0)),"")</f>
        <v/>
      </c>
      <c r="D92" s="34"/>
      <c r="E92" s="26">
        <f>SUBTOTAL(109,E91:E91)</f>
        <v>525.55999999999995</v>
      </c>
    </row>
    <row r="93" spans="1:5" ht="33.950000000000003" customHeight="1" x14ac:dyDescent="0.25">
      <c r="A93" s="40" t="s">
        <v>216</v>
      </c>
      <c r="B93" s="7" t="s">
        <v>88</v>
      </c>
      <c r="C93" s="5" t="s">
        <v>88</v>
      </c>
      <c r="D93" s="34" t="s">
        <v>89</v>
      </c>
      <c r="E93" s="32">
        <v>199.57</v>
      </c>
    </row>
    <row r="94" spans="1:5" ht="33.950000000000003" customHeight="1" x14ac:dyDescent="0.25">
      <c r="A94" s="35" t="s">
        <v>231</v>
      </c>
      <c r="B94" s="7" t="str" cm="1">
        <f t="array" ref="B94">IFERROR(INDEX(#REF!,SMALL(IF(#REF!=rngInvoice,ROW(#REF!)-ROW(#REF!)), ROW(71:71)), MATCH($B$6,#REF!, 0)),"")</f>
        <v/>
      </c>
      <c r="C94" s="5" t="str" cm="1">
        <f t="array" ref="C94">IFERROR(INDEX(#REF!,SMALL(IF(#REF!=rngInvoice,ROW(#REF!)-ROW(#REF!)), ROW(71:71)), MATCH($C$6,#REF!, 0)),"")</f>
        <v/>
      </c>
      <c r="D94" s="34"/>
      <c r="E94" s="26">
        <f>SUBTOTAL(109,E93:E93)</f>
        <v>199.57</v>
      </c>
    </row>
    <row r="95" spans="1:5" ht="33.950000000000003" customHeight="1" x14ac:dyDescent="0.25">
      <c r="A95" s="40" t="s">
        <v>217</v>
      </c>
      <c r="B95" s="7" t="s">
        <v>88</v>
      </c>
      <c r="C95" s="5" t="s">
        <v>88</v>
      </c>
      <c r="D95" s="34" t="s">
        <v>89</v>
      </c>
      <c r="E95" s="32">
        <v>614.29</v>
      </c>
    </row>
    <row r="96" spans="1:5" ht="33.950000000000003" customHeight="1" x14ac:dyDescent="0.25">
      <c r="A96" s="35" t="s">
        <v>232</v>
      </c>
      <c r="B96" s="7" t="str" cm="1">
        <f t="array" ref="B96">IFERROR(INDEX(#REF!,SMALL(IF(#REF!=rngInvoice,ROW(#REF!)-ROW(#REF!)), ROW(71:71)), MATCH($B$6,#REF!, 0)),"")</f>
        <v/>
      </c>
      <c r="C96" s="5" t="str" cm="1">
        <f t="array" ref="C96">IFERROR(INDEX(#REF!,SMALL(IF(#REF!=rngInvoice,ROW(#REF!)-ROW(#REF!)), ROW(71:71)), MATCH($C$6,#REF!, 0)),"")</f>
        <v/>
      </c>
      <c r="D96" s="34"/>
      <c r="E96" s="26">
        <f>SUBTOTAL(109,E95:E95)</f>
        <v>614.29</v>
      </c>
    </row>
    <row r="97" spans="1:5" ht="33.950000000000003" customHeight="1" x14ac:dyDescent="0.25">
      <c r="A97" s="40" t="s">
        <v>218</v>
      </c>
      <c r="B97" s="7" t="s">
        <v>88</v>
      </c>
      <c r="C97" s="5" t="s">
        <v>88</v>
      </c>
      <c r="D97" s="34" t="s">
        <v>89</v>
      </c>
      <c r="E97" s="32">
        <v>4959.93</v>
      </c>
    </row>
    <row r="98" spans="1:5" ht="33.950000000000003" customHeight="1" x14ac:dyDescent="0.25">
      <c r="A98" s="35" t="s">
        <v>233</v>
      </c>
      <c r="B98" s="7" t="str" cm="1">
        <f t="array" ref="B98">IFERROR(INDEX(#REF!,SMALL(IF(#REF!=rngInvoice,ROW(#REF!)-ROW(#REF!)), ROW(71:71)), MATCH($B$6,#REF!, 0)),"")</f>
        <v/>
      </c>
      <c r="C98" s="5" t="str" cm="1">
        <f t="array" ref="C98">IFERROR(INDEX(#REF!,SMALL(IF(#REF!=rngInvoice,ROW(#REF!)-ROW(#REF!)), ROW(71:71)), MATCH($C$6,#REF!, 0)),"")</f>
        <v/>
      </c>
      <c r="D98" s="34"/>
      <c r="E98" s="26">
        <f>SUBTOTAL(109,E97:E97)</f>
        <v>4959.93</v>
      </c>
    </row>
    <row r="99" spans="1:5" ht="33.950000000000003" customHeight="1" x14ac:dyDescent="0.25">
      <c r="A99" s="39" t="s">
        <v>238</v>
      </c>
      <c r="B99" s="7" t="s">
        <v>88</v>
      </c>
      <c r="C99" s="5" t="s">
        <v>88</v>
      </c>
      <c r="D99" s="34" t="s">
        <v>89</v>
      </c>
      <c r="E99" s="26">
        <v>358.33</v>
      </c>
    </row>
    <row r="100" spans="1:5" ht="33.950000000000003" customHeight="1" x14ac:dyDescent="0.25">
      <c r="A100" s="35" t="s">
        <v>239</v>
      </c>
      <c r="B100" s="7" t="str" cm="1">
        <f t="array" ref="B100">IFERROR(INDEX(#REF!,SMALL(IF(#REF!=rngInvoice,ROW(#REF!)-ROW(#REF!)), ROW(93:93)), MATCH($B$6,#REF!, 0)),"")</f>
        <v/>
      </c>
      <c r="C100" s="5" t="str" cm="1">
        <f t="array" ref="C100">IFERROR(INDEX(#REF!,SMALL(IF(#REF!=rngInvoice,ROW(#REF!)-ROW(#REF!)), ROW(93:93)), MATCH($C$6,#REF!, 0)),"")</f>
        <v/>
      </c>
      <c r="D100" s="34"/>
      <c r="E100" s="26">
        <f>SUBTOTAL(109,E99:E99)</f>
        <v>358.33</v>
      </c>
    </row>
    <row r="101" spans="1:5" ht="33.950000000000003" customHeight="1" x14ac:dyDescent="0.25">
      <c r="A101" s="40" t="s">
        <v>219</v>
      </c>
      <c r="B101" s="7" t="s">
        <v>88</v>
      </c>
      <c r="C101" s="5" t="s">
        <v>88</v>
      </c>
      <c r="D101" s="34" t="s">
        <v>89</v>
      </c>
      <c r="E101" s="32">
        <v>1970.83</v>
      </c>
    </row>
    <row r="102" spans="1:5" ht="33.950000000000003" customHeight="1" x14ac:dyDescent="0.25">
      <c r="A102" s="35" t="s">
        <v>234</v>
      </c>
      <c r="B102" s="7" t="str" cm="1">
        <f t="array" ref="B102">IFERROR(INDEX(#REF!,SMALL(IF(#REF!=rngInvoice,ROW(#REF!)-ROW(#REF!)), ROW(94:94)), MATCH($B$6,#REF!, 0)),"")</f>
        <v/>
      </c>
      <c r="C102" s="5" t="str" cm="1">
        <f t="array" ref="C102">IFERROR(INDEX(#REF!,SMALL(IF(#REF!=rngInvoice,ROW(#REF!)-ROW(#REF!)), ROW(94:94)), MATCH($C$6,#REF!, 0)),"")</f>
        <v/>
      </c>
      <c r="D102" s="34"/>
      <c r="E102" s="26">
        <f>SUBTOTAL(109,E101:E101)</f>
        <v>1970.83</v>
      </c>
    </row>
    <row r="103" spans="1:5" ht="33.950000000000003" customHeight="1" x14ac:dyDescent="0.25">
      <c r="A103" s="40" t="s">
        <v>220</v>
      </c>
      <c r="B103" s="7" t="s">
        <v>88</v>
      </c>
      <c r="C103" s="5" t="s">
        <v>88</v>
      </c>
      <c r="D103" s="34" t="s">
        <v>89</v>
      </c>
      <c r="E103" s="32">
        <v>1100.3800000000001</v>
      </c>
    </row>
    <row r="104" spans="1:5" ht="33.950000000000003" customHeight="1" x14ac:dyDescent="0.25">
      <c r="A104" s="35" t="s">
        <v>235</v>
      </c>
      <c r="B104" s="7" t="str" cm="1">
        <f t="array" ref="B104">IFERROR(INDEX(#REF!,SMALL(IF(#REF!=rngInvoice,ROW(#REF!)-ROW(#REF!)), ROW(94:94)), MATCH($B$6,#REF!, 0)),"")</f>
        <v/>
      </c>
      <c r="C104" s="5" t="str" cm="1">
        <f t="array" ref="C104">IFERROR(INDEX(#REF!,SMALL(IF(#REF!=rngInvoice,ROW(#REF!)-ROW(#REF!)), ROW(94:94)), MATCH($C$6,#REF!, 0)),"")</f>
        <v/>
      </c>
      <c r="D104" s="34"/>
      <c r="E104" s="26">
        <f>SUBTOTAL(109,E103:E103)</f>
        <v>1100.3800000000001</v>
      </c>
    </row>
    <row r="105" spans="1:5" ht="33.950000000000003" customHeight="1" x14ac:dyDescent="0.25">
      <c r="A105" s="40" t="s">
        <v>96</v>
      </c>
      <c r="B105" s="7" t="s">
        <v>88</v>
      </c>
      <c r="C105" s="5" t="s">
        <v>88</v>
      </c>
      <c r="D105" s="34" t="s">
        <v>89</v>
      </c>
      <c r="E105" s="32">
        <v>1100.3800000000001</v>
      </c>
    </row>
    <row r="106" spans="1:5" ht="33.950000000000003" customHeight="1" x14ac:dyDescent="0.25">
      <c r="A106" s="35" t="s">
        <v>97</v>
      </c>
      <c r="B106" s="7" t="str" cm="1">
        <f t="array" ref="B106">IFERROR(INDEX(#REF!,SMALL(IF(#REF!=rngInvoice,ROW(#REF!)-ROW(#REF!)), ROW(94:94)), MATCH($B$6,#REF!, 0)),"")</f>
        <v/>
      </c>
      <c r="C106" s="5" t="str" cm="1">
        <f t="array" ref="C106">IFERROR(INDEX(#REF!,SMALL(IF(#REF!=rngInvoice,ROW(#REF!)-ROW(#REF!)), ROW(94:94)), MATCH($C$6,#REF!, 0)),"")</f>
        <v/>
      </c>
      <c r="D106" s="34"/>
      <c r="E106" s="26">
        <f>SUBTOTAL(109,E105:E105)</f>
        <v>1100.3800000000001</v>
      </c>
    </row>
    <row r="107" spans="1:5" ht="33.950000000000003" customHeight="1" x14ac:dyDescent="0.25">
      <c r="A107" s="40" t="s">
        <v>221</v>
      </c>
      <c r="B107" s="7" t="s">
        <v>88</v>
      </c>
      <c r="C107" s="5" t="s">
        <v>88</v>
      </c>
      <c r="D107" s="34" t="s">
        <v>89</v>
      </c>
      <c r="E107" s="32">
        <v>1100.3800000000001</v>
      </c>
    </row>
    <row r="108" spans="1:5" ht="33.950000000000003" customHeight="1" x14ac:dyDescent="0.25">
      <c r="A108" s="35" t="s">
        <v>236</v>
      </c>
      <c r="B108" s="7" t="str" cm="1">
        <f t="array" ref="B108">IFERROR(INDEX(#REF!,SMALL(IF(#REF!=rngInvoice,ROW(#REF!)-ROW(#REF!)), ROW(101:101)), MATCH($B$6,#REF!, 0)),"")</f>
        <v/>
      </c>
      <c r="C108" s="5" t="str" cm="1">
        <f t="array" ref="C108">IFERROR(INDEX(#REF!,SMALL(IF(#REF!=rngInvoice,ROW(#REF!)-ROW(#REF!)), ROW(101:101)), MATCH($C$6,#REF!, 0)),"")</f>
        <v/>
      </c>
      <c r="D108" s="34"/>
      <c r="E108" s="26">
        <f>SUBTOTAL(109,E107:E107)</f>
        <v>1100.3800000000001</v>
      </c>
    </row>
    <row r="109" spans="1:5" ht="33.950000000000003" customHeight="1" x14ac:dyDescent="0.25">
      <c r="A109" s="40" t="s">
        <v>222</v>
      </c>
      <c r="B109" s="7" t="s">
        <v>88</v>
      </c>
      <c r="C109" s="5" t="s">
        <v>88</v>
      </c>
      <c r="D109" s="34" t="s">
        <v>89</v>
      </c>
      <c r="E109" s="32">
        <v>624.1</v>
      </c>
    </row>
    <row r="110" spans="1:5" ht="33.950000000000003" customHeight="1" x14ac:dyDescent="0.25">
      <c r="A110" s="35" t="s">
        <v>237</v>
      </c>
      <c r="B110" s="7" t="str" cm="1">
        <f t="array" ref="B110">IFERROR(INDEX(#REF!,SMALL(IF(#REF!=rngInvoice,ROW(#REF!)-ROW(#REF!)), ROW(94:94)), MATCH($B$6,#REF!, 0)),"")</f>
        <v/>
      </c>
      <c r="C110" s="5" t="str" cm="1">
        <f t="array" ref="C110">IFERROR(INDEX(#REF!,SMALL(IF(#REF!=rngInvoice,ROW(#REF!)-ROW(#REF!)), ROW(94:94)), MATCH($C$6,#REF!, 0)),"")</f>
        <v/>
      </c>
      <c r="D110" s="34"/>
      <c r="E110" s="26">
        <f>SUBTOTAL(109,E109:E109)</f>
        <v>624.1</v>
      </c>
    </row>
    <row r="111" spans="1:5" ht="33.950000000000003" customHeight="1" x14ac:dyDescent="0.25">
      <c r="A111" s="13" t="s">
        <v>3</v>
      </c>
      <c r="B111" s="13"/>
      <c r="C111" s="14"/>
      <c r="D111" s="14"/>
      <c r="E111" s="27">
        <f>SUM(E21+E23+E25+E27+E29+E31+E33+E35+E37+E41+E43+E45+E47+E49+E51+E53+E57+E55+E59+E62+E64+E66+E68+E70+E72+E74+E76+E78+E80+E82+E84+E86+E88+E90+E92+E94+E96+E98+E102+E104+E106+E108+E110+E100)</f>
        <v>56939.609999999993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1 C28 C29:D29 C30 C31:D31 C32 C33:D35 C36 C37:D37 C38:C40 C41:D43 C44 C45:D51 C52 C53:D55 C57:D57 C58 C59:D59 C60:C61 C62:D64">
    <cfRule type="expression" dxfId="165" priority="20">
      <formula>MOD(ROW(),2)=0</formula>
    </cfRule>
  </conditionalFormatting>
  <conditionalFormatting sqref="A14:A64 C56">
    <cfRule type="expression" dxfId="164" priority="2">
      <formula>MOD(ROW(),2)=0</formula>
    </cfRule>
  </conditionalFormatting>
  <conditionalFormatting sqref="A8:D10 A11:C11">
    <cfRule type="expression" dxfId="163" priority="21">
      <formula>MOD(ROW(),2)=0</formula>
    </cfRule>
  </conditionalFormatting>
  <conditionalFormatting sqref="A65:D111">
    <cfRule type="expression" dxfId="162" priority="7">
      <formula>MOD(ROW(),2)=0</formula>
    </cfRule>
  </conditionalFormatting>
  <conditionalFormatting sqref="C22">
    <cfRule type="expression" dxfId="161" priority="18">
      <formula>MOD(ROW(),2)=0</formula>
    </cfRule>
  </conditionalFormatting>
  <conditionalFormatting sqref="C23:D27">
    <cfRule type="expression" dxfId="160" priority="17">
      <formula>MOD(ROW(),2)=0</formula>
    </cfRule>
  </conditionalFormatting>
  <conditionalFormatting sqref="D11">
    <cfRule type="expression" dxfId="159" priority="19">
      <formula>MOD(ROW(),2)=0</formula>
    </cfRule>
  </conditionalFormatting>
  <conditionalFormatting sqref="D22">
    <cfRule type="expression" dxfId="158" priority="5">
      <formula>MOD(ROW(),2)=0</formula>
    </cfRule>
  </conditionalFormatting>
  <conditionalFormatting sqref="D28">
    <cfRule type="expression" dxfId="157" priority="16">
      <formula>MOD(ROW(),2)=0</formula>
    </cfRule>
  </conditionalFormatting>
  <conditionalFormatting sqref="D30">
    <cfRule type="expression" dxfId="156" priority="15">
      <formula>MOD(ROW(),2)=0</formula>
    </cfRule>
  </conditionalFormatting>
  <conditionalFormatting sqref="D32">
    <cfRule type="expression" dxfId="155" priority="4">
      <formula>MOD(ROW(),2)=0</formula>
    </cfRule>
  </conditionalFormatting>
  <conditionalFormatting sqref="D36">
    <cfRule type="expression" dxfId="154" priority="14">
      <formula>MOD(ROW(),2)=0</formula>
    </cfRule>
  </conditionalFormatting>
  <conditionalFormatting sqref="D38:D40">
    <cfRule type="expression" dxfId="153" priority="3">
      <formula>MOD(ROW(),2)=0</formula>
    </cfRule>
  </conditionalFormatting>
  <conditionalFormatting sqref="D44">
    <cfRule type="expression" dxfId="152" priority="12">
      <formula>MOD(ROW(),2)=0</formula>
    </cfRule>
  </conditionalFormatting>
  <conditionalFormatting sqref="D52">
    <cfRule type="expression" dxfId="151" priority="11">
      <formula>MOD(ROW(),2)=0</formula>
    </cfRule>
  </conditionalFormatting>
  <conditionalFormatting sqref="D56">
    <cfRule type="expression" dxfId="150" priority="1">
      <formula>MOD(ROW(),2)=0</formula>
    </cfRule>
  </conditionalFormatting>
  <conditionalFormatting sqref="D58">
    <cfRule type="expression" dxfId="149" priority="10">
      <formula>MOD(ROW(),2)=0</formula>
    </cfRule>
  </conditionalFormatting>
  <conditionalFormatting sqref="D60:D61">
    <cfRule type="expression" dxfId="148" priority="6">
      <formula>MOD(ROW(),2)=0</formula>
    </cfRule>
  </conditionalFormatting>
  <conditionalFormatting sqref="E7:E111">
    <cfRule type="expression" dxfId="147" priority="8">
      <formula>MOD(ROW(),2)=0</formula>
    </cfRule>
    <cfRule type="expression" dxfId="146" priority="9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CDF65-80AA-43C3-B642-54030941D483}">
  <sheetPr>
    <tabColor theme="4" tint="-0.499984740745262"/>
    <pageSetUpPr autoPageBreaks="0" fitToPage="1"/>
  </sheetPr>
  <dimension ref="A1:I68"/>
  <sheetViews>
    <sheetView showGridLines="0" topLeftCell="A32" zoomScaleNormal="100" workbookViewId="0">
      <selection activeCell="A37" sqref="A37:C3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13</v>
      </c>
      <c r="B2" s="55"/>
      <c r="C2" s="15" t="s">
        <v>15</v>
      </c>
      <c r="D2" s="56" t="s">
        <v>16</v>
      </c>
      <c r="E2" s="56"/>
      <c r="F2" s="4"/>
    </row>
    <row r="3" spans="1:7" ht="47.25" customHeight="1" x14ac:dyDescent="0.25">
      <c r="A3" s="57" t="s">
        <v>14</v>
      </c>
      <c r="B3" s="57"/>
      <c r="C3" s="16"/>
      <c r="D3" s="58" t="s">
        <v>17</v>
      </c>
      <c r="E3" s="58"/>
      <c r="F3" s="4"/>
      <c r="G3" s="29"/>
    </row>
    <row r="4" spans="1:7" ht="44.1" customHeight="1" x14ac:dyDescent="0.25">
      <c r="A4" s="11" t="s">
        <v>240</v>
      </c>
      <c r="B4" s="9"/>
      <c r="C4" s="9"/>
      <c r="D4" s="9"/>
      <c r="E4" s="23"/>
    </row>
    <row r="5" spans="1:7" ht="44.1" customHeight="1" x14ac:dyDescent="0.25">
      <c r="A5" s="59" t="s">
        <v>10</v>
      </c>
      <c r="B5" s="59"/>
      <c r="C5" s="59"/>
      <c r="D5" s="59"/>
      <c r="E5" s="59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170</v>
      </c>
      <c r="E8" s="41">
        <v>47376.82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144.04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5700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171</v>
      </c>
      <c r="E12" s="41">
        <v>2293.48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702.36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7840.94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141</v>
      </c>
      <c r="E15" s="41">
        <v>1964.85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44</v>
      </c>
      <c r="E16" s="25">
        <v>67.72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ROW(9:9)), MATCH($B$6,#REF!, 0)),"")</f>
        <v/>
      </c>
      <c r="C17" s="5" t="str" cm="1">
        <f t="array" ref="C17">IFERROR(INDEX(#REF!,SMALL(IF(#REF!=rngInvoice,ROW(#REF!)-ROW(#REF!)), ROW(9:9)), MATCH($C$6,#REF!, 0)),"")</f>
        <v/>
      </c>
      <c r="D17" s="10" t="s">
        <v>153</v>
      </c>
      <c r="E17" s="25">
        <v>202.08</v>
      </c>
      <c r="G17" s="19"/>
    </row>
    <row r="18" spans="1:9" s="2" customFormat="1" ht="40.5" customHeight="1" x14ac:dyDescent="0.25">
      <c r="A18" s="20" t="s">
        <v>3</v>
      </c>
      <c r="B18" s="17"/>
      <c r="C18" s="5"/>
      <c r="D18" s="20"/>
      <c r="E18" s="26">
        <f>SUM(E8:E17)</f>
        <v>66292.290000000008</v>
      </c>
      <c r="G18" s="19"/>
    </row>
    <row r="19" spans="1:9" s="2" customFormat="1" ht="40.5" customHeight="1" x14ac:dyDescent="0.25">
      <c r="A19" s="22" t="s">
        <v>20</v>
      </c>
      <c r="B19" s="17"/>
      <c r="C19" s="5"/>
      <c r="D19" s="10"/>
      <c r="E19" s="25"/>
      <c r="G19" s="19"/>
    </row>
    <row r="20" spans="1:9" s="2" customFormat="1" ht="40.5" customHeight="1" x14ac:dyDescent="0.25">
      <c r="A20" s="7" t="s">
        <v>22</v>
      </c>
      <c r="B20" s="12">
        <v>85821130368</v>
      </c>
      <c r="C20" s="5" t="s">
        <v>1</v>
      </c>
      <c r="D20" s="5" t="s">
        <v>11</v>
      </c>
      <c r="E20" s="41">
        <v>19.260000000000002</v>
      </c>
      <c r="G20" s="19"/>
    </row>
    <row r="21" spans="1:9" s="2" customFormat="1" ht="40.5" customHeight="1" x14ac:dyDescent="0.25">
      <c r="A21" s="21" t="s">
        <v>23</v>
      </c>
      <c r="B21" s="12"/>
      <c r="C21" s="5"/>
      <c r="D21" s="5"/>
      <c r="E21" s="42">
        <f>SUBTOTAL(109,E20:E20)</f>
        <v>19.260000000000002</v>
      </c>
      <c r="G21" s="19"/>
    </row>
    <row r="22" spans="1:9" s="2" customFormat="1" ht="40.5" customHeight="1" x14ac:dyDescent="0.25">
      <c r="A22" s="7" t="s">
        <v>33</v>
      </c>
      <c r="B22" s="30">
        <v>87311810356</v>
      </c>
      <c r="C22" s="5" t="s">
        <v>34</v>
      </c>
      <c r="D22" s="10" t="s">
        <v>35</v>
      </c>
      <c r="E22" s="41">
        <v>56.46</v>
      </c>
      <c r="G22" s="19"/>
      <c r="I22" s="37"/>
    </row>
    <row r="23" spans="1:9" s="2" customFormat="1" ht="40.5" customHeight="1" x14ac:dyDescent="0.25">
      <c r="A23" s="21" t="s">
        <v>36</v>
      </c>
      <c r="B23" s="30" t="str" cm="1">
        <f t="array" ref="B23">IFERROR(INDEX(#REF!,SMALL(IF(#REF!=rngInvoice,ROW(#REF!)-ROW(#REF!)), ROW(#REF!)), MATCH($B$6,#REF!, 0)),"")</f>
        <v/>
      </c>
      <c r="C23" s="5" t="str" cm="1">
        <f t="array" ref="C23">IFERROR(INDEX(#REF!,SMALL(IF(#REF!=rngInvoice,ROW(#REF!)-ROW(#REF!)), ROW(#REF!)), MATCH($C$6,#REF!, 0)),"")</f>
        <v/>
      </c>
      <c r="D23" s="10"/>
      <c r="E23" s="42">
        <f>SUBTOTAL(109,E22:E22)</f>
        <v>56.46</v>
      </c>
      <c r="G23" s="19"/>
      <c r="I23" s="37"/>
    </row>
    <row r="24" spans="1:9" s="2" customFormat="1" ht="40.5" customHeight="1" x14ac:dyDescent="0.25">
      <c r="A24" s="7" t="s">
        <v>37</v>
      </c>
      <c r="B24" s="12">
        <v>81793146560</v>
      </c>
      <c r="C24" s="5" t="s">
        <v>1</v>
      </c>
      <c r="D24" s="10" t="s">
        <v>35</v>
      </c>
      <c r="E24" s="41">
        <v>66.36</v>
      </c>
      <c r="G24" s="19"/>
    </row>
    <row r="25" spans="1:9" s="2" customFormat="1" ht="40.5" customHeight="1" x14ac:dyDescent="0.25">
      <c r="A25" s="21" t="s">
        <v>38</v>
      </c>
      <c r="B25" s="12" t="s">
        <v>39</v>
      </c>
      <c r="C25" s="5" t="s">
        <v>39</v>
      </c>
      <c r="D25" s="5"/>
      <c r="E25" s="42">
        <f>SUM(E24)</f>
        <v>66.36</v>
      </c>
      <c r="G25" s="19"/>
    </row>
    <row r="26" spans="1:9" s="2" customFormat="1" ht="40.5" customHeight="1" x14ac:dyDescent="0.25">
      <c r="A26" s="7" t="s">
        <v>260</v>
      </c>
      <c r="B26" s="12">
        <v>92401985070</v>
      </c>
      <c r="C26" s="5" t="s">
        <v>1</v>
      </c>
      <c r="D26" s="10" t="s">
        <v>195</v>
      </c>
      <c r="E26" s="41">
        <v>38.5</v>
      </c>
      <c r="G26" s="19"/>
    </row>
    <row r="27" spans="1:9" s="2" customFormat="1" ht="40.5" customHeight="1" x14ac:dyDescent="0.25">
      <c r="A27" s="21" t="s">
        <v>261</v>
      </c>
      <c r="B27" s="12" t="s">
        <v>39</v>
      </c>
      <c r="C27" s="5" t="s">
        <v>39</v>
      </c>
      <c r="D27" s="5"/>
      <c r="E27" s="42">
        <f>SUM(E26)</f>
        <v>38.5</v>
      </c>
      <c r="G27" s="19"/>
    </row>
    <row r="28" spans="1:9" s="2" customFormat="1" ht="40.5" customHeight="1" x14ac:dyDescent="0.25">
      <c r="A28" s="7" t="s">
        <v>247</v>
      </c>
      <c r="B28" s="38">
        <v>74554924553</v>
      </c>
      <c r="C28" s="5" t="s">
        <v>249</v>
      </c>
      <c r="D28" s="10" t="s">
        <v>193</v>
      </c>
      <c r="E28" s="41">
        <v>201</v>
      </c>
      <c r="G28" s="19"/>
    </row>
    <row r="29" spans="1:9" s="2" customFormat="1" ht="40.5" customHeight="1" x14ac:dyDescent="0.25">
      <c r="A29" s="21" t="s">
        <v>248</v>
      </c>
      <c r="B29" s="12" t="s">
        <v>39</v>
      </c>
      <c r="C29" s="5" t="s">
        <v>39</v>
      </c>
      <c r="D29" s="5"/>
      <c r="E29" s="42">
        <f>SUM(E28)</f>
        <v>201</v>
      </c>
      <c r="G29" s="19"/>
    </row>
    <row r="30" spans="1:9" s="2" customFormat="1" ht="40.5" customHeight="1" x14ac:dyDescent="0.25">
      <c r="A30" s="7" t="s">
        <v>46</v>
      </c>
      <c r="B30" s="12">
        <v>52420361911</v>
      </c>
      <c r="C30" s="5" t="s">
        <v>1</v>
      </c>
      <c r="D30" s="10" t="s">
        <v>195</v>
      </c>
      <c r="E30" s="41">
        <v>174.44</v>
      </c>
      <c r="G30" s="19"/>
    </row>
    <row r="31" spans="1:9" s="2" customFormat="1" ht="40.5" customHeight="1" x14ac:dyDescent="0.25">
      <c r="A31" s="7" t="s">
        <v>46</v>
      </c>
      <c r="B31" s="12">
        <v>52420361911</v>
      </c>
      <c r="C31" s="5" t="s">
        <v>1</v>
      </c>
      <c r="D31" s="10" t="s">
        <v>44</v>
      </c>
      <c r="E31" s="41">
        <v>44.01</v>
      </c>
      <c r="G31" s="19"/>
    </row>
    <row r="32" spans="1:9" s="2" customFormat="1" ht="40.5" customHeight="1" x14ac:dyDescent="0.25">
      <c r="A32" s="21" t="s">
        <v>47</v>
      </c>
      <c r="B32" s="12" t="s">
        <v>39</v>
      </c>
      <c r="C32" s="5" t="s">
        <v>39</v>
      </c>
      <c r="D32" s="5"/>
      <c r="E32" s="42">
        <f>SUM(E30:E31)</f>
        <v>218.45</v>
      </c>
      <c r="G32" s="19"/>
    </row>
    <row r="33" spans="1:7" s="2" customFormat="1" ht="40.5" customHeight="1" x14ac:dyDescent="0.25">
      <c r="A33" s="7" t="s">
        <v>241</v>
      </c>
      <c r="B33" s="12">
        <v>56470017716</v>
      </c>
      <c r="C33" s="5" t="s">
        <v>1</v>
      </c>
      <c r="D33" s="10" t="s">
        <v>79</v>
      </c>
      <c r="E33" s="41">
        <v>9639.08</v>
      </c>
      <c r="G33" s="19"/>
    </row>
    <row r="34" spans="1:7" s="2" customFormat="1" ht="40.5" customHeight="1" x14ac:dyDescent="0.25">
      <c r="A34" s="21" t="s">
        <v>242</v>
      </c>
      <c r="B34" s="12" t="str" cm="1">
        <f t="array" ref="B34">IFERROR(INDEX(#REF!,SMALL(IF(#REF!=rngInvoice,ROW(#REF!)-ROW(#REF!)), ROW(13:13)), MATCH($B$6,#REF!, 0)),"")</f>
        <v/>
      </c>
      <c r="C34" s="5" t="str" cm="1">
        <f t="array" ref="C34">IFERROR(INDEX(#REF!,SMALL(IF(#REF!=rngInvoice,ROW(#REF!)-ROW(#REF!)), ROW(13:13)), MATCH($C$6,#REF!, 0)),"")</f>
        <v/>
      </c>
      <c r="D34" s="5"/>
      <c r="E34" s="42">
        <f>SUM(E33)</f>
        <v>9639.08</v>
      </c>
      <c r="G34" s="19"/>
    </row>
    <row r="35" spans="1:7" s="2" customFormat="1" ht="40.5" customHeight="1" x14ac:dyDescent="0.25">
      <c r="A35" s="7" t="s">
        <v>243</v>
      </c>
      <c r="B35" s="12">
        <v>84798023567</v>
      </c>
      <c r="C35" s="5" t="s">
        <v>1</v>
      </c>
      <c r="D35" s="10" t="s">
        <v>79</v>
      </c>
      <c r="E35" s="41">
        <v>504.33</v>
      </c>
      <c r="G35" s="19"/>
    </row>
    <row r="36" spans="1:7" s="2" customFormat="1" ht="40.5" customHeight="1" x14ac:dyDescent="0.25">
      <c r="A36" s="21" t="s">
        <v>244</v>
      </c>
      <c r="B36" s="12" t="str" cm="1">
        <f t="array" ref="B36">IFERROR(INDEX(#REF!,SMALL(IF(#REF!=rngInvoice,ROW(#REF!)-ROW(#REF!)), ROW(13:13)), MATCH($B$6,#REF!, 0)),"")</f>
        <v/>
      </c>
      <c r="C36" s="5" t="str" cm="1">
        <f t="array" ref="C36">IFERROR(INDEX(#REF!,SMALL(IF(#REF!=rngInvoice,ROW(#REF!)-ROW(#REF!)), ROW(13:13)), MATCH($C$6,#REF!, 0)),"")</f>
        <v/>
      </c>
      <c r="D36" s="5"/>
      <c r="E36" s="42">
        <f>SUM(E35)</f>
        <v>504.33</v>
      </c>
      <c r="G36" s="19"/>
    </row>
    <row r="37" spans="1:7" s="2" customFormat="1" ht="40.5" customHeight="1" x14ac:dyDescent="0.25">
      <c r="A37" s="7" t="s">
        <v>149</v>
      </c>
      <c r="B37" s="12">
        <v>73660371074</v>
      </c>
      <c r="C37" s="5" t="s">
        <v>1</v>
      </c>
      <c r="D37" s="10" t="s">
        <v>44</v>
      </c>
      <c r="E37" s="41">
        <v>352.71</v>
      </c>
      <c r="G37" s="19"/>
    </row>
    <row r="38" spans="1:7" s="2" customFormat="1" ht="40.5" customHeight="1" x14ac:dyDescent="0.25">
      <c r="A38" s="7" t="s">
        <v>149</v>
      </c>
      <c r="B38" s="12">
        <v>73660371074</v>
      </c>
      <c r="C38" s="5" t="s">
        <v>1</v>
      </c>
      <c r="D38" s="10" t="s">
        <v>195</v>
      </c>
      <c r="E38" s="41">
        <v>7</v>
      </c>
      <c r="G38" s="19"/>
    </row>
    <row r="39" spans="1:7" s="2" customFormat="1" ht="40.5" customHeight="1" x14ac:dyDescent="0.25">
      <c r="A39" s="21" t="s">
        <v>150</v>
      </c>
      <c r="B39" s="12" t="str" cm="1">
        <f t="array" ref="B39">IFERROR(INDEX(#REF!,SMALL(IF(#REF!=rngInvoice,ROW(#REF!)-ROW(#REF!)), ROW(13:13)), MATCH($B$6,#REF!, 0)),"")</f>
        <v/>
      </c>
      <c r="C39" s="5" t="str" cm="1">
        <f t="array" ref="C39">IFERROR(INDEX(#REF!,SMALL(IF(#REF!=rngInvoice,ROW(#REF!)-ROW(#REF!)), ROW(13:13)), MATCH($C$6,#REF!, 0)),"")</f>
        <v/>
      </c>
      <c r="D39" s="5"/>
      <c r="E39" s="42">
        <f>SUM(E37+E38)</f>
        <v>359.71</v>
      </c>
      <c r="G39" s="19"/>
    </row>
    <row r="40" spans="1:7" s="2" customFormat="1" ht="40.5" customHeight="1" x14ac:dyDescent="0.25">
      <c r="A40" s="7" t="s">
        <v>252</v>
      </c>
      <c r="B40" s="12">
        <v>32614011568</v>
      </c>
      <c r="C40" s="5" t="s">
        <v>1</v>
      </c>
      <c r="D40" s="10" t="s">
        <v>35</v>
      </c>
      <c r="E40" s="41">
        <v>6</v>
      </c>
      <c r="G40" s="19"/>
    </row>
    <row r="41" spans="1:7" s="2" customFormat="1" ht="40.5" customHeight="1" x14ac:dyDescent="0.25">
      <c r="A41" s="7" t="s">
        <v>252</v>
      </c>
      <c r="B41" s="12">
        <v>32614011568</v>
      </c>
      <c r="C41" s="5" t="s">
        <v>1</v>
      </c>
      <c r="D41" s="10" t="s">
        <v>44</v>
      </c>
      <c r="E41" s="41">
        <v>111.55</v>
      </c>
      <c r="G41" s="19"/>
    </row>
    <row r="42" spans="1:7" s="2" customFormat="1" ht="40.5" customHeight="1" x14ac:dyDescent="0.25">
      <c r="A42" s="21" t="s">
        <v>253</v>
      </c>
      <c r="B42" s="12" t="str" cm="1">
        <f t="array" ref="B42">IFERROR(INDEX(#REF!,SMALL(IF(#REF!=rngInvoice,ROW(#REF!)-ROW(#REF!)), ROW(33:33)), MATCH($B$6,#REF!, 0)),"")</f>
        <v/>
      </c>
      <c r="C42" s="5" t="str" cm="1">
        <f t="array" ref="C42">IFERROR(INDEX(#REF!,SMALL(IF(#REF!=rngInvoice,ROW(#REF!)-ROW(#REF!)), ROW(33:33)), MATCH($C$6,#REF!, 0)),"")</f>
        <v/>
      </c>
      <c r="D42" s="5"/>
      <c r="E42" s="42">
        <f>SUM(E40:E41)</f>
        <v>117.55</v>
      </c>
      <c r="G42" s="19"/>
    </row>
    <row r="43" spans="1:7" s="2" customFormat="1" ht="40.5" customHeight="1" x14ac:dyDescent="0.25">
      <c r="A43" s="7" t="s">
        <v>254</v>
      </c>
      <c r="B43" s="12">
        <v>18261428241</v>
      </c>
      <c r="C43" s="5" t="s">
        <v>256</v>
      </c>
      <c r="D43" s="5" t="s">
        <v>141</v>
      </c>
      <c r="E43" s="41">
        <v>82.6</v>
      </c>
      <c r="G43" s="19"/>
    </row>
    <row r="44" spans="1:7" s="2" customFormat="1" ht="40.5" customHeight="1" x14ac:dyDescent="0.25">
      <c r="A44" s="21" t="s">
        <v>255</v>
      </c>
      <c r="B44" s="12" t="str" cm="1">
        <f t="array" ref="B44">IFERROR(INDEX(#REF!,SMALL(IF(#REF!=rngInvoice,ROW(#REF!)-ROW(#REF!)), ROW(33:33)), MATCH($B$6,#REF!, 0)),"")</f>
        <v/>
      </c>
      <c r="C44" s="5" t="str" cm="1">
        <f t="array" ref="C44">IFERROR(INDEX(#REF!,SMALL(IF(#REF!=rngInvoice,ROW(#REF!)-ROW(#REF!)), ROW(33:33)), MATCH($C$6,#REF!, 0)),"")</f>
        <v/>
      </c>
      <c r="D44" s="5"/>
      <c r="E44" s="42">
        <f>SUM(E43)</f>
        <v>82.6</v>
      </c>
      <c r="G44" s="19"/>
    </row>
    <row r="45" spans="1:7" s="2" customFormat="1" ht="40.5" customHeight="1" x14ac:dyDescent="0.25">
      <c r="A45" s="7" t="s">
        <v>262</v>
      </c>
      <c r="B45" s="12">
        <v>35639958412</v>
      </c>
      <c r="C45" s="5" t="s">
        <v>1</v>
      </c>
      <c r="D45" s="10" t="s">
        <v>44</v>
      </c>
      <c r="E45" s="41">
        <v>255.48</v>
      </c>
      <c r="G45" s="19"/>
    </row>
    <row r="46" spans="1:7" s="2" customFormat="1" ht="40.5" customHeight="1" x14ac:dyDescent="0.25">
      <c r="A46" s="21" t="s">
        <v>263</v>
      </c>
      <c r="B46" s="12" t="str" cm="1">
        <f t="array" ref="B46">IFERROR(INDEX(#REF!,SMALL(IF(#REF!=rngInvoice,ROW(#REF!)-ROW(#REF!)), ROW(13:13)), MATCH($B$6,#REF!, 0)),"")</f>
        <v/>
      </c>
      <c r="C46" s="5" t="str" cm="1">
        <f t="array" ref="C46">IFERROR(INDEX(#REF!,SMALL(IF(#REF!=rngInvoice,ROW(#REF!)-ROW(#REF!)), ROW(13:13)), MATCH($C$6,#REF!, 0)),"")</f>
        <v/>
      </c>
      <c r="D46" s="5"/>
      <c r="E46" s="42">
        <f>SUM(E45:E45)</f>
        <v>255.48</v>
      </c>
      <c r="G46" s="19"/>
    </row>
    <row r="47" spans="1:7" s="2" customFormat="1" ht="40.5" customHeight="1" x14ac:dyDescent="0.25">
      <c r="A47" s="7" t="s">
        <v>257</v>
      </c>
      <c r="B47" s="12">
        <v>70047165695</v>
      </c>
      <c r="C47" s="5" t="s">
        <v>258</v>
      </c>
      <c r="D47" s="10" t="s">
        <v>79</v>
      </c>
      <c r="E47" s="41">
        <v>27726.080000000002</v>
      </c>
      <c r="G47" s="19"/>
    </row>
    <row r="48" spans="1:7" s="2" customFormat="1" ht="40.5" customHeight="1" x14ac:dyDescent="0.25">
      <c r="A48" s="21" t="s">
        <v>259</v>
      </c>
      <c r="B48" s="12" t="str" cm="1">
        <f t="array" ref="B48">IFERROR(INDEX(#REF!,SMALL(IF(#REF!=rngInvoice,ROW(#REF!)-ROW(#REF!)), ROW(42:42)), MATCH($B$6,#REF!, 0)),"")</f>
        <v/>
      </c>
      <c r="C48" s="5" t="str" cm="1">
        <f t="array" ref="C48">IFERROR(INDEX(#REF!,SMALL(IF(#REF!=rngInvoice,ROW(#REF!)-ROW(#REF!)), ROW(42:42)), MATCH($C$6,#REF!, 0)),"")</f>
        <v/>
      </c>
      <c r="D48" s="5"/>
      <c r="E48" s="42">
        <f>SUM(E47)</f>
        <v>27726.080000000002</v>
      </c>
      <c r="G48" s="19"/>
    </row>
    <row r="49" spans="1:7" s="2" customFormat="1" ht="40.5" customHeight="1" x14ac:dyDescent="0.25">
      <c r="A49" s="7" t="s">
        <v>123</v>
      </c>
      <c r="B49" s="12">
        <v>57189591567</v>
      </c>
      <c r="C49" s="5" t="s">
        <v>1</v>
      </c>
      <c r="D49" s="10" t="s">
        <v>193</v>
      </c>
      <c r="E49" s="41">
        <v>450</v>
      </c>
      <c r="G49" s="19"/>
    </row>
    <row r="50" spans="1:7" s="2" customFormat="1" ht="40.5" customHeight="1" x14ac:dyDescent="0.25">
      <c r="A50" s="7" t="s">
        <v>123</v>
      </c>
      <c r="B50" s="12">
        <v>57189591567</v>
      </c>
      <c r="C50" s="5" t="s">
        <v>1</v>
      </c>
      <c r="D50" s="10" t="s">
        <v>49</v>
      </c>
      <c r="E50" s="41">
        <v>52.43</v>
      </c>
      <c r="G50" s="19"/>
    </row>
    <row r="51" spans="1:7" s="2" customFormat="1" ht="40.5" customHeight="1" x14ac:dyDescent="0.25">
      <c r="A51" s="21" t="s">
        <v>124</v>
      </c>
      <c r="B51" s="12" t="str" cm="1">
        <f t="array" ref="B51">IFERROR(INDEX(#REF!,SMALL(IF(#REF!=rngInvoice,ROW(#REF!)-ROW(#REF!)), ROW(42:42)), MATCH($B$6,#REF!, 0)),"")</f>
        <v/>
      </c>
      <c r="C51" s="5" t="str" cm="1">
        <f t="array" ref="C51">IFERROR(INDEX(#REF!,SMALL(IF(#REF!=rngInvoice,ROW(#REF!)-ROW(#REF!)), ROW(42:42)), MATCH($C$6,#REF!, 0)),"")</f>
        <v/>
      </c>
      <c r="D51" s="5"/>
      <c r="E51" s="42">
        <f>SUM(E49:E50)</f>
        <v>502.43</v>
      </c>
      <c r="G51" s="19"/>
    </row>
    <row r="52" spans="1:7" s="2" customFormat="1" ht="40.5" customHeight="1" x14ac:dyDescent="0.25">
      <c r="A52" s="7" t="s">
        <v>266</v>
      </c>
      <c r="B52" s="12">
        <v>41813537863</v>
      </c>
      <c r="C52" s="5" t="s">
        <v>147</v>
      </c>
      <c r="D52" s="10" t="s">
        <v>267</v>
      </c>
      <c r="E52" s="41">
        <v>60</v>
      </c>
      <c r="G52" s="19"/>
    </row>
    <row r="53" spans="1:7" s="2" customFormat="1" ht="40.5" customHeight="1" x14ac:dyDescent="0.25">
      <c r="A53" s="21" t="s">
        <v>188</v>
      </c>
      <c r="B53" s="12" t="str" cm="1">
        <f t="array" ref="B53">IFERROR(INDEX(#REF!,SMALL(IF(#REF!=rngInvoice,ROW(#REF!)-ROW(#REF!)), ROW(13:13)), MATCH($B$6,#REF!, 0)),"")</f>
        <v/>
      </c>
      <c r="C53" s="5" t="str" cm="1">
        <f t="array" ref="C53">IFERROR(INDEX(#REF!,SMALL(IF(#REF!=rngInvoice,ROW(#REF!)-ROW(#REF!)), ROW(13:13)), MATCH($C$6,#REF!, 0)),"")</f>
        <v/>
      </c>
      <c r="D53" s="5"/>
      <c r="E53" s="42">
        <f>SUM(E52)</f>
        <v>60</v>
      </c>
      <c r="G53" s="19"/>
    </row>
    <row r="54" spans="1:7" s="2" customFormat="1" ht="40.5" customHeight="1" x14ac:dyDescent="0.25">
      <c r="A54" s="7" t="s">
        <v>264</v>
      </c>
      <c r="B54" s="12">
        <v>45005463104</v>
      </c>
      <c r="C54" s="5" t="s">
        <v>1</v>
      </c>
      <c r="D54" s="10" t="s">
        <v>193</v>
      </c>
      <c r="E54" s="41">
        <v>909.7</v>
      </c>
      <c r="G54" s="19"/>
    </row>
    <row r="55" spans="1:7" s="2" customFormat="1" ht="40.5" customHeight="1" x14ac:dyDescent="0.25">
      <c r="A55" s="21" t="s">
        <v>265</v>
      </c>
      <c r="B55" s="12" t="str" cm="1">
        <f t="array" ref="B55">IFERROR(INDEX(#REF!,SMALL(IF(#REF!=rngInvoice,ROW(#REF!)-ROW(#REF!)), ROW(47:47)), MATCH($B$6,#REF!, 0)),"")</f>
        <v/>
      </c>
      <c r="C55" s="5" t="str" cm="1">
        <f t="array" ref="C55">IFERROR(INDEX(#REF!,SMALL(IF(#REF!=rngInvoice,ROW(#REF!)-ROW(#REF!)), ROW(47:47)), MATCH($C$6,#REF!, 0)),"")</f>
        <v/>
      </c>
      <c r="D55" s="5"/>
      <c r="E55" s="42">
        <f>SUM(E54)</f>
        <v>909.7</v>
      </c>
      <c r="G55" s="19"/>
    </row>
    <row r="56" spans="1:7" s="2" customFormat="1" ht="40.5" customHeight="1" x14ac:dyDescent="0.25">
      <c r="A56" s="21" t="s">
        <v>250</v>
      </c>
      <c r="B56" s="12">
        <v>57560191883</v>
      </c>
      <c r="C56" s="5" t="s">
        <v>1</v>
      </c>
      <c r="D56" s="5" t="s">
        <v>44</v>
      </c>
      <c r="E56" s="41">
        <v>141.75</v>
      </c>
      <c r="G56" s="19"/>
    </row>
    <row r="57" spans="1:7" s="2" customFormat="1" ht="40.5" customHeight="1" x14ac:dyDescent="0.25">
      <c r="A57" s="21" t="s">
        <v>251</v>
      </c>
      <c r="B57" s="12" t="str" cm="1">
        <f t="array" ref="B57">IFERROR(INDEX(#REF!,SMALL(IF(#REF!=rngInvoice,ROW(#REF!)-ROW(#REF!)), ROW(49:49)), MATCH($B$6,#REF!, 0)),"")</f>
        <v/>
      </c>
      <c r="C57" s="5" t="str" cm="1">
        <f t="array" ref="C57">IFERROR(INDEX(#REF!,SMALL(IF(#REF!=rngInvoice,ROW(#REF!)-ROW(#REF!)), ROW(49:49)), MATCH($C$6,#REF!, 0)),"")</f>
        <v/>
      </c>
      <c r="D57" s="5"/>
      <c r="E57" s="42">
        <f>SUM(E56)</f>
        <v>141.75</v>
      </c>
      <c r="G57" s="19"/>
    </row>
    <row r="58" spans="1:7" s="2" customFormat="1" ht="40.5" customHeight="1" x14ac:dyDescent="0.25">
      <c r="A58" s="7" t="s">
        <v>40</v>
      </c>
      <c r="B58" s="12">
        <v>6637660960</v>
      </c>
      <c r="C58" s="5" t="s">
        <v>1</v>
      </c>
      <c r="D58" s="5" t="s">
        <v>41</v>
      </c>
      <c r="E58" s="41">
        <v>253.66</v>
      </c>
      <c r="G58" s="19"/>
    </row>
    <row r="59" spans="1:7" s="2" customFormat="1" ht="40.5" customHeight="1" x14ac:dyDescent="0.25">
      <c r="A59" s="21" t="s">
        <v>42</v>
      </c>
      <c r="B59" s="12" t="str" cm="1">
        <f t="array" ref="B59">IFERROR(INDEX(#REF!,SMALL(IF(#REF!=rngInvoice,ROW(#REF!)-ROW(#REF!)), ROW(52:52)), MATCH($B$6,#REF!, 0)),"")</f>
        <v/>
      </c>
      <c r="C59" s="5" t="str" cm="1">
        <f t="array" ref="C59">IFERROR(INDEX(#REF!,SMALL(IF(#REF!=rngInvoice,ROW(#REF!)-ROW(#REF!)), ROW(52:52)), MATCH($C$6,#REF!, 0)),"")</f>
        <v/>
      </c>
      <c r="D59" s="5"/>
      <c r="E59" s="42">
        <f>SUM(E58)</f>
        <v>253.66</v>
      </c>
      <c r="G59" s="19"/>
    </row>
    <row r="60" spans="1:7" s="2" customFormat="1" ht="40.5" customHeight="1" x14ac:dyDescent="0.25">
      <c r="A60" s="7" t="s">
        <v>114</v>
      </c>
      <c r="B60" s="12">
        <v>27759560625</v>
      </c>
      <c r="C60" s="5" t="s">
        <v>1</v>
      </c>
      <c r="D60" s="10" t="s">
        <v>115</v>
      </c>
      <c r="E60" s="41">
        <v>825.65</v>
      </c>
      <c r="G60" s="19"/>
    </row>
    <row r="61" spans="1:7" s="2" customFormat="1" ht="40.5" customHeight="1" x14ac:dyDescent="0.25">
      <c r="A61" s="21" t="s">
        <v>186</v>
      </c>
      <c r="B61" s="12" t="str" cm="1">
        <f t="array" ref="B61">IFERROR(INDEX(#REF!,SMALL(IF(#REF!=rngInvoice,ROW(#REF!)-ROW(#REF!)), ROW(47:47)), MATCH($B$6,#REF!, 0)),"")</f>
        <v/>
      </c>
      <c r="C61" s="5"/>
      <c r="D61" s="5"/>
      <c r="E61" s="42">
        <f>SUM(E60)</f>
        <v>825.65</v>
      </c>
      <c r="G61" s="19"/>
    </row>
    <row r="62" spans="1:7" s="2" customFormat="1" ht="40.5" customHeight="1" x14ac:dyDescent="0.25">
      <c r="A62" s="7" t="s">
        <v>268</v>
      </c>
      <c r="B62" s="12">
        <v>36085224878</v>
      </c>
      <c r="C62" s="5" t="s">
        <v>1</v>
      </c>
      <c r="D62" s="10" t="s">
        <v>49</v>
      </c>
      <c r="E62" s="41">
        <v>35</v>
      </c>
      <c r="G62" s="19"/>
    </row>
    <row r="63" spans="1:7" s="2" customFormat="1" ht="40.5" customHeight="1" x14ac:dyDescent="0.25">
      <c r="A63" s="21" t="s">
        <v>269</v>
      </c>
      <c r="B63" s="12" t="str" cm="1">
        <f t="array" ref="B63">IFERROR(INDEX(#REF!,SMALL(IF(#REF!=rngInvoice,ROW(#REF!)-ROW(#REF!)), ROW(52:52)), MATCH($B$6,#REF!, 0)),"")</f>
        <v/>
      </c>
      <c r="C63" s="5" t="str" cm="1">
        <f t="array" ref="C63">IFERROR(INDEX(#REF!,SMALL(IF(#REF!=rngInvoice,ROW(#REF!)-ROW(#REF!)), ROW(52:52)), MATCH($C$6,#REF!, 0)),"")</f>
        <v/>
      </c>
      <c r="D63" s="5"/>
      <c r="E63" s="42">
        <f>SUM(E62)</f>
        <v>35</v>
      </c>
      <c r="G63" s="19"/>
    </row>
    <row r="64" spans="1:7" s="2" customFormat="1" ht="40.5" customHeight="1" x14ac:dyDescent="0.25">
      <c r="A64" s="7" t="s">
        <v>245</v>
      </c>
      <c r="B64" s="12">
        <v>39764441505</v>
      </c>
      <c r="C64" s="5" t="s">
        <v>34</v>
      </c>
      <c r="D64" s="10" t="s">
        <v>79</v>
      </c>
      <c r="E64" s="41">
        <v>24721.56</v>
      </c>
      <c r="G64" s="19"/>
    </row>
    <row r="65" spans="1:9" s="2" customFormat="1" ht="40.5" customHeight="1" x14ac:dyDescent="0.25">
      <c r="A65" s="31" t="s">
        <v>246</v>
      </c>
      <c r="B65" s="12" t="str" cm="1">
        <f t="array" ref="B65">IFERROR(INDEX(#REF!,SMALL(IF(#REF!=rngInvoice,ROW(#REF!)-ROW(#REF!)), ROW(52:52)), MATCH($B$6,#REF!, 0)),"")</f>
        <v/>
      </c>
      <c r="C65" s="5" t="str" cm="1">
        <f t="array" ref="C65">IFERROR(INDEX(#REF!,SMALL(IF(#REF!=rngInvoice,ROW(#REF!)-ROW(#REF!)), ROW(52:52)), MATCH($C$6,#REF!, 0)),"")</f>
        <v/>
      </c>
      <c r="D65" s="5"/>
      <c r="E65" s="42">
        <f>SUM(E64:E64)</f>
        <v>24721.56</v>
      </c>
      <c r="G65" s="19"/>
    </row>
    <row r="66" spans="1:9" s="2" customFormat="1" ht="40.5" customHeight="1" x14ac:dyDescent="0.25">
      <c r="A66" s="7" t="s">
        <v>31</v>
      </c>
      <c r="B66" s="7">
        <v>39122275975</v>
      </c>
      <c r="C66" s="5" t="s">
        <v>1</v>
      </c>
      <c r="D66" s="5" t="s">
        <v>11</v>
      </c>
      <c r="E66" s="41">
        <v>100.29</v>
      </c>
      <c r="G66" s="19"/>
    </row>
    <row r="67" spans="1:9" s="2" customFormat="1" ht="40.5" customHeight="1" x14ac:dyDescent="0.25">
      <c r="A67" s="21" t="s">
        <v>32</v>
      </c>
      <c r="B67" s="7" t="str" cm="1">
        <f t="array" ref="B67">IFERROR(INDEX(#REF!,SMALL(IF(#REF!=rngInvoice,ROW(#REF!)-ROW(#REF!)), ROW(#REF!)), MATCH($B$6,#REF!, 0)),"")</f>
        <v/>
      </c>
      <c r="C67" s="5" t="str" cm="1">
        <f t="array" ref="C67">IFERROR(INDEX(#REF!,SMALL(IF(#REF!=rngInvoice,ROW(#REF!)-ROW(#REF!)), ROW(#REF!)), MATCH($C$6,#REF!, 0)),"")</f>
        <v/>
      </c>
      <c r="D67" s="10"/>
      <c r="E67" s="26">
        <f>SUM(E66)</f>
        <v>100.29</v>
      </c>
      <c r="G67" s="19"/>
      <c r="I67" s="37"/>
    </row>
    <row r="68" spans="1:9" ht="33.950000000000003" customHeight="1" x14ac:dyDescent="0.25">
      <c r="A68" s="13" t="s">
        <v>3</v>
      </c>
      <c r="B68" s="13"/>
      <c r="C68" s="14"/>
      <c r="D68" s="14"/>
      <c r="E68" s="27">
        <f>SUM(E21+E23+E25+E27+E29+E32+E34+E36+E39+E42+E44+E46+E48+E51+E53+E55+E61+E57+E63+E65+E67+E59)</f>
        <v>66834.899999999994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1 C28 C29:D29 C30:C31 C32:D32 C33 C34:D34 C35 C36:D36 C37:C38 C39:D39 C40:C41 C42:D44 C45 C46:D53 C54 C61:D61 C62 C63:D63 C64 C65:D65 A66:D68">
    <cfRule type="expression" dxfId="145" priority="23">
      <formula>MOD(ROW(),2)=0</formula>
    </cfRule>
  </conditionalFormatting>
  <conditionalFormatting sqref="A14:A65">
    <cfRule type="expression" dxfId="144" priority="1">
      <formula>MOD(ROW(),2)=0</formula>
    </cfRule>
  </conditionalFormatting>
  <conditionalFormatting sqref="A8:D10 A11:C11">
    <cfRule type="expression" dxfId="143" priority="24">
      <formula>MOD(ROW(),2)=0</formula>
    </cfRule>
  </conditionalFormatting>
  <conditionalFormatting sqref="C22">
    <cfRule type="expression" dxfId="142" priority="21">
      <formula>MOD(ROW(),2)=0</formula>
    </cfRule>
  </conditionalFormatting>
  <conditionalFormatting sqref="C60">
    <cfRule type="expression" dxfId="141" priority="6">
      <formula>MOD(ROW(),2)=0</formula>
    </cfRule>
  </conditionalFormatting>
  <conditionalFormatting sqref="C23:D27">
    <cfRule type="expression" dxfId="140" priority="20">
      <formula>MOD(ROW(),2)=0</formula>
    </cfRule>
  </conditionalFormatting>
  <conditionalFormatting sqref="C55:D59">
    <cfRule type="expression" dxfId="139" priority="3">
      <formula>MOD(ROW(),2)=0</formula>
    </cfRule>
  </conditionalFormatting>
  <conditionalFormatting sqref="D11">
    <cfRule type="expression" dxfId="138" priority="22">
      <formula>MOD(ROW(),2)=0</formula>
    </cfRule>
  </conditionalFormatting>
  <conditionalFormatting sqref="D22">
    <cfRule type="expression" dxfId="137" priority="9">
      <formula>MOD(ROW(),2)=0</formula>
    </cfRule>
  </conditionalFormatting>
  <conditionalFormatting sqref="D28">
    <cfRule type="expression" dxfId="136" priority="19">
      <formula>MOD(ROW(),2)=0</formula>
    </cfRule>
  </conditionalFormatting>
  <conditionalFormatting sqref="D30:D31">
    <cfRule type="expression" dxfId="135" priority="18">
      <formula>MOD(ROW(),2)=0</formula>
    </cfRule>
  </conditionalFormatting>
  <conditionalFormatting sqref="D33">
    <cfRule type="expression" dxfId="134" priority="8">
      <formula>MOD(ROW(),2)=0</formula>
    </cfRule>
  </conditionalFormatting>
  <conditionalFormatting sqref="D35">
    <cfRule type="expression" dxfId="133" priority="4">
      <formula>MOD(ROW(),2)=0</formula>
    </cfRule>
  </conditionalFormatting>
  <conditionalFormatting sqref="D37:D38">
    <cfRule type="expression" dxfId="132" priority="17">
      <formula>MOD(ROW(),2)=0</formula>
    </cfRule>
  </conditionalFormatting>
  <conditionalFormatting sqref="D40:D41">
    <cfRule type="expression" dxfId="131" priority="7">
      <formula>MOD(ROW(),2)=0</formula>
    </cfRule>
  </conditionalFormatting>
  <conditionalFormatting sqref="D45">
    <cfRule type="expression" dxfId="130" priority="16">
      <formula>MOD(ROW(),2)=0</formula>
    </cfRule>
  </conditionalFormatting>
  <conditionalFormatting sqref="D54">
    <cfRule type="expression" dxfId="129" priority="15">
      <formula>MOD(ROW(),2)=0</formula>
    </cfRule>
  </conditionalFormatting>
  <conditionalFormatting sqref="D60">
    <cfRule type="expression" dxfId="128" priority="5">
      <formula>MOD(ROW(),2)=0</formula>
    </cfRule>
  </conditionalFormatting>
  <conditionalFormatting sqref="D62">
    <cfRule type="expression" dxfId="127" priority="14">
      <formula>MOD(ROW(),2)=0</formula>
    </cfRule>
  </conditionalFormatting>
  <conditionalFormatting sqref="D64">
    <cfRule type="expression" dxfId="126" priority="10">
      <formula>MOD(ROW(),2)=0</formula>
    </cfRule>
  </conditionalFormatting>
  <conditionalFormatting sqref="E7:E68">
    <cfRule type="expression" dxfId="125" priority="12">
      <formula>MOD(ROW(),2)=0</formula>
    </cfRule>
    <cfRule type="expression" dxfId="124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1EB58-7060-474A-AC72-B000E8A5CEC6}">
  <sheetPr>
    <tabColor theme="4" tint="-0.499984740745262"/>
    <pageSetUpPr autoPageBreaks="0" fitToPage="1"/>
  </sheetPr>
  <dimension ref="A1:I208"/>
  <sheetViews>
    <sheetView showGridLines="0" topLeftCell="A23" zoomScaleNormal="100" workbookViewId="0">
      <selection activeCell="A26" sqref="A26:D2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13</v>
      </c>
      <c r="B2" s="55"/>
      <c r="C2" s="15" t="s">
        <v>15</v>
      </c>
      <c r="D2" s="56" t="s">
        <v>16</v>
      </c>
      <c r="E2" s="56"/>
      <c r="F2" s="4"/>
    </row>
    <row r="3" spans="1:7" ht="47.25" customHeight="1" x14ac:dyDescent="0.25">
      <c r="A3" s="57" t="s">
        <v>14</v>
      </c>
      <c r="B3" s="57"/>
      <c r="C3" s="16"/>
      <c r="D3" s="58" t="s">
        <v>17</v>
      </c>
      <c r="E3" s="58"/>
      <c r="F3" s="4"/>
      <c r="G3" s="29"/>
    </row>
    <row r="4" spans="1:7" ht="44.1" customHeight="1" x14ac:dyDescent="0.25">
      <c r="A4" s="11" t="s">
        <v>270</v>
      </c>
      <c r="B4" s="9"/>
      <c r="C4" s="9"/>
      <c r="D4" s="9"/>
      <c r="E4" s="23"/>
    </row>
    <row r="5" spans="1:7" ht="44.1" customHeight="1" x14ac:dyDescent="0.25">
      <c r="A5" s="59" t="s">
        <v>10</v>
      </c>
      <c r="B5" s="59"/>
      <c r="C5" s="59"/>
      <c r="D5" s="59"/>
      <c r="E5" s="59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271</v>
      </c>
      <c r="E8" s="41">
        <v>49440.41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91.44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272</v>
      </c>
      <c r="E12" s="41">
        <v>2348.17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716.64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8172.75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141</v>
      </c>
      <c r="E15" s="41">
        <v>0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49</v>
      </c>
      <c r="E16" s="25">
        <v>0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ROW(9:9)), MATCH($B$6,#REF!, 0)),"")</f>
        <v/>
      </c>
      <c r="C17" s="5" t="str" cm="1">
        <f t="array" ref="C17">IFERROR(INDEX(#REF!,SMALL(IF(#REF!=rngInvoice,ROW(#REF!)-ROW(#REF!)), ROW(9:9)), MATCH($C$6,#REF!, 0)),"")</f>
        <v/>
      </c>
      <c r="D17" s="10" t="s">
        <v>41</v>
      </c>
      <c r="E17" s="25">
        <v>0</v>
      </c>
      <c r="G17" s="19"/>
    </row>
    <row r="18" spans="1:9" s="2" customFormat="1" ht="40.5" customHeight="1" x14ac:dyDescent="0.25">
      <c r="A18" s="20" t="s">
        <v>3</v>
      </c>
      <c r="B18" s="17"/>
      <c r="C18" s="5"/>
      <c r="D18" s="20"/>
      <c r="E18" s="26">
        <f>SUM(E8:E17)</f>
        <v>60769.41</v>
      </c>
      <c r="G18" s="19"/>
    </row>
    <row r="19" spans="1:9" s="2" customFormat="1" ht="40.5" customHeight="1" x14ac:dyDescent="0.25">
      <c r="A19" s="22" t="s">
        <v>20</v>
      </c>
      <c r="B19" s="17"/>
      <c r="C19" s="5"/>
      <c r="D19" s="10"/>
      <c r="E19" s="25"/>
      <c r="G19" s="19"/>
    </row>
    <row r="20" spans="1:9" s="2" customFormat="1" ht="40.5" customHeight="1" x14ac:dyDescent="0.25">
      <c r="A20" s="7" t="s">
        <v>22</v>
      </c>
      <c r="B20" s="12">
        <v>85821130368</v>
      </c>
      <c r="C20" s="5" t="s">
        <v>1</v>
      </c>
      <c r="D20" s="5" t="s">
        <v>11</v>
      </c>
      <c r="E20" s="41">
        <v>20.76</v>
      </c>
      <c r="G20" s="19"/>
    </row>
    <row r="21" spans="1:9" s="2" customFormat="1" ht="40.5" customHeight="1" x14ac:dyDescent="0.25">
      <c r="A21" s="21" t="s">
        <v>23</v>
      </c>
      <c r="B21" s="12"/>
      <c r="C21" s="5"/>
      <c r="D21" s="5"/>
      <c r="E21" s="42">
        <f>SUBTOTAL(109,E20:E20)</f>
        <v>20.76</v>
      </c>
      <c r="G21" s="19"/>
    </row>
    <row r="22" spans="1:9" s="2" customFormat="1" ht="40.5" customHeight="1" x14ac:dyDescent="0.25">
      <c r="A22" s="7" t="s">
        <v>33</v>
      </c>
      <c r="B22" s="30">
        <v>87311810356</v>
      </c>
      <c r="C22" s="5" t="s">
        <v>34</v>
      </c>
      <c r="D22" s="10" t="s">
        <v>35</v>
      </c>
      <c r="E22" s="41">
        <v>71.67</v>
      </c>
      <c r="G22" s="19"/>
      <c r="I22" s="37">
        <f>(E21+E25+E23+E27+E29+E33+E35+E37+E39+E42+E44+E46+E48+E50+E52+E54+E56+E58+E60+E63+E65+E67)</f>
        <v>54602.639999999992</v>
      </c>
    </row>
    <row r="23" spans="1:9" s="2" customFormat="1" ht="40.5" customHeight="1" x14ac:dyDescent="0.25">
      <c r="A23" s="21" t="s">
        <v>36</v>
      </c>
      <c r="B23" s="30" t="str" cm="1">
        <f t="array" ref="B23">IFERROR(INDEX(#REF!,SMALL(IF(#REF!=rngInvoice,ROW(#REF!)-ROW(#REF!)), ROW(#REF!)), MATCH($B$6,#REF!, 0)),"")</f>
        <v/>
      </c>
      <c r="C23" s="5" t="str" cm="1">
        <f t="array" ref="C23">IFERROR(INDEX(#REF!,SMALL(IF(#REF!=rngInvoice,ROW(#REF!)-ROW(#REF!)), ROW(#REF!)), MATCH($C$6,#REF!, 0)),"")</f>
        <v/>
      </c>
      <c r="D23" s="10"/>
      <c r="E23" s="42">
        <f>SUBTOTAL(109,E22:E22)</f>
        <v>71.67</v>
      </c>
      <c r="G23" s="19"/>
      <c r="I23" s="37"/>
    </row>
    <row r="24" spans="1:9" s="2" customFormat="1" ht="40.5" customHeight="1" x14ac:dyDescent="0.25">
      <c r="A24" s="7" t="s">
        <v>37</v>
      </c>
      <c r="B24" s="12">
        <v>81793146560</v>
      </c>
      <c r="C24" s="5" t="s">
        <v>1</v>
      </c>
      <c r="D24" s="10" t="s">
        <v>35</v>
      </c>
      <c r="E24" s="41">
        <v>66.34</v>
      </c>
      <c r="G24" s="19"/>
    </row>
    <row r="25" spans="1:9" s="2" customFormat="1" ht="40.5" customHeight="1" x14ac:dyDescent="0.25">
      <c r="A25" s="21" t="s">
        <v>38</v>
      </c>
      <c r="B25" s="12" t="s">
        <v>39</v>
      </c>
      <c r="C25" s="5" t="s">
        <v>39</v>
      </c>
      <c r="D25" s="5"/>
      <c r="E25" s="42">
        <f>SUM(E24)</f>
        <v>66.34</v>
      </c>
      <c r="G25" s="19"/>
    </row>
    <row r="26" spans="1:9" s="2" customFormat="1" ht="40.5" customHeight="1" x14ac:dyDescent="0.25">
      <c r="A26" s="7" t="s">
        <v>40</v>
      </c>
      <c r="B26" s="12">
        <v>6637660960</v>
      </c>
      <c r="C26" s="5" t="s">
        <v>1</v>
      </c>
      <c r="D26" s="5" t="s">
        <v>41</v>
      </c>
      <c r="E26" s="41">
        <v>354.51</v>
      </c>
      <c r="G26" s="19"/>
    </row>
    <row r="27" spans="1:9" s="2" customFormat="1" ht="40.5" customHeight="1" x14ac:dyDescent="0.25">
      <c r="A27" s="21" t="s">
        <v>42</v>
      </c>
      <c r="B27" s="12" t="s">
        <v>39</v>
      </c>
      <c r="C27" s="5" t="s">
        <v>39</v>
      </c>
      <c r="D27" s="5"/>
      <c r="E27" s="42">
        <f>SUM(E26)</f>
        <v>354.51</v>
      </c>
      <c r="G27" s="19"/>
    </row>
    <row r="28" spans="1:9" s="2" customFormat="1" ht="40.5" customHeight="1" x14ac:dyDescent="0.25">
      <c r="A28" s="7" t="s">
        <v>273</v>
      </c>
      <c r="B28" s="38">
        <v>84798023567</v>
      </c>
      <c r="C28" s="5" t="s">
        <v>1</v>
      </c>
      <c r="D28" s="10" t="s">
        <v>79</v>
      </c>
      <c r="E28" s="41">
        <v>1554.08</v>
      </c>
      <c r="G28" s="19"/>
    </row>
    <row r="29" spans="1:9" s="2" customFormat="1" ht="40.5" customHeight="1" x14ac:dyDescent="0.25">
      <c r="A29" s="21" t="s">
        <v>274</v>
      </c>
      <c r="B29" s="12" t="s">
        <v>39</v>
      </c>
      <c r="C29" s="5" t="s">
        <v>39</v>
      </c>
      <c r="D29" s="5"/>
      <c r="E29" s="42">
        <f>SUM(E28)</f>
        <v>1554.08</v>
      </c>
      <c r="G29" s="19"/>
    </row>
    <row r="30" spans="1:9" s="2" customFormat="1" ht="40.5" customHeight="1" x14ac:dyDescent="0.25">
      <c r="A30" s="7" t="s">
        <v>46</v>
      </c>
      <c r="B30" s="12">
        <v>52420361911</v>
      </c>
      <c r="C30" s="5" t="s">
        <v>1</v>
      </c>
      <c r="D30" s="10" t="s">
        <v>195</v>
      </c>
      <c r="E30" s="41">
        <v>72.28</v>
      </c>
      <c r="G30" s="19"/>
    </row>
    <row r="31" spans="1:9" s="2" customFormat="1" ht="40.5" customHeight="1" x14ac:dyDescent="0.25">
      <c r="A31" s="7" t="s">
        <v>46</v>
      </c>
      <c r="B31" s="12">
        <v>52420361911</v>
      </c>
      <c r="C31" s="5" t="s">
        <v>1</v>
      </c>
      <c r="D31" s="10" t="s">
        <v>65</v>
      </c>
      <c r="E31" s="41">
        <v>33.200000000000003</v>
      </c>
      <c r="G31" s="19"/>
    </row>
    <row r="32" spans="1:9" s="2" customFormat="1" ht="40.5" customHeight="1" x14ac:dyDescent="0.25">
      <c r="A32" s="7" t="s">
        <v>46</v>
      </c>
      <c r="B32" s="12">
        <v>52420361911</v>
      </c>
      <c r="C32" s="5" t="s">
        <v>1</v>
      </c>
      <c r="D32" s="10" t="s">
        <v>44</v>
      </c>
      <c r="E32" s="41">
        <v>103.01</v>
      </c>
      <c r="G32" s="19"/>
    </row>
    <row r="33" spans="1:7" s="2" customFormat="1" ht="40.5" customHeight="1" x14ac:dyDescent="0.25">
      <c r="A33" s="21" t="s">
        <v>47</v>
      </c>
      <c r="B33" s="12" t="s">
        <v>39</v>
      </c>
      <c r="C33" s="5" t="s">
        <v>39</v>
      </c>
      <c r="D33" s="5"/>
      <c r="E33" s="42">
        <f>SUM(E30:E32)</f>
        <v>208.49</v>
      </c>
      <c r="G33" s="19"/>
    </row>
    <row r="34" spans="1:7" s="2" customFormat="1" ht="40.5" customHeight="1" x14ac:dyDescent="0.25">
      <c r="A34" s="7" t="s">
        <v>275</v>
      </c>
      <c r="B34" s="12">
        <v>32874587842</v>
      </c>
      <c r="C34" s="5" t="s">
        <v>1</v>
      </c>
      <c r="D34" s="10" t="s">
        <v>79</v>
      </c>
      <c r="E34" s="41">
        <v>1050.03</v>
      </c>
      <c r="G34" s="19"/>
    </row>
    <row r="35" spans="1:7" s="2" customFormat="1" ht="40.5" customHeight="1" x14ac:dyDescent="0.25">
      <c r="A35" s="21" t="s">
        <v>276</v>
      </c>
      <c r="B35" s="12" t="str" cm="1">
        <f t="array" ref="B35">IFERROR(INDEX(#REF!,SMALL(IF(#REF!=rngInvoice,ROW(#REF!)-ROW(#REF!)), ROW(13:13)), MATCH($B$6,#REF!, 0)),"")</f>
        <v/>
      </c>
      <c r="C35" s="5" t="str" cm="1">
        <f t="array" ref="C35">IFERROR(INDEX(#REF!,SMALL(IF(#REF!=rngInvoice,ROW(#REF!)-ROW(#REF!)), ROW(13:13)), MATCH($C$6,#REF!, 0)),"")</f>
        <v/>
      </c>
      <c r="D35" s="5"/>
      <c r="E35" s="42">
        <f>SUM(E34)</f>
        <v>1050.03</v>
      </c>
      <c r="G35" s="19"/>
    </row>
    <row r="36" spans="1:7" s="2" customFormat="1" ht="40.5" customHeight="1" x14ac:dyDescent="0.25">
      <c r="A36" s="7" t="s">
        <v>136</v>
      </c>
      <c r="B36" s="12">
        <v>5743327409</v>
      </c>
      <c r="C36" s="5" t="s">
        <v>279</v>
      </c>
      <c r="D36" s="10" t="s">
        <v>65</v>
      </c>
      <c r="E36" s="41">
        <v>363.75</v>
      </c>
      <c r="G36" s="19"/>
    </row>
    <row r="37" spans="1:7" s="2" customFormat="1" ht="40.5" customHeight="1" x14ac:dyDescent="0.25">
      <c r="A37" s="21" t="s">
        <v>137</v>
      </c>
      <c r="B37" s="12" t="str" cm="1">
        <f t="array" ref="B37">IFERROR(INDEX(#REF!,SMALL(IF(#REF!=rngInvoice,ROW(#REF!)-ROW(#REF!)), ROW(13:13)), MATCH($B$6,#REF!, 0)),"")</f>
        <v/>
      </c>
      <c r="C37" s="5" t="str" cm="1">
        <f t="array" ref="C37">IFERROR(INDEX(#REF!,SMALL(IF(#REF!=rngInvoice,ROW(#REF!)-ROW(#REF!)), ROW(13:13)), MATCH($C$6,#REF!, 0)),"")</f>
        <v/>
      </c>
      <c r="D37" s="5"/>
      <c r="E37" s="42">
        <f>SUM(E36)</f>
        <v>363.75</v>
      </c>
      <c r="G37" s="19"/>
    </row>
    <row r="38" spans="1:7" s="2" customFormat="1" ht="40.5" customHeight="1" x14ac:dyDescent="0.25">
      <c r="A38" s="7" t="s">
        <v>280</v>
      </c>
      <c r="B38" s="12">
        <v>99903213169</v>
      </c>
      <c r="C38" s="5" t="s">
        <v>282</v>
      </c>
      <c r="D38" s="10" t="s">
        <v>283</v>
      </c>
      <c r="E38" s="41">
        <v>240</v>
      </c>
      <c r="G38" s="19"/>
    </row>
    <row r="39" spans="1:7" s="2" customFormat="1" ht="40.5" customHeight="1" x14ac:dyDescent="0.25">
      <c r="A39" s="21" t="s">
        <v>281</v>
      </c>
      <c r="B39" s="12" t="str" cm="1">
        <f t="array" ref="B39">IFERROR(INDEX(#REF!,SMALL(IF(#REF!=rngInvoice,ROW(#REF!)-ROW(#REF!)), ROW(13:13)), MATCH($B$6,#REF!, 0)),"")</f>
        <v/>
      </c>
      <c r="C39" s="5" t="str" cm="1">
        <f t="array" ref="C39">IFERROR(INDEX(#REF!,SMALL(IF(#REF!=rngInvoice,ROW(#REF!)-ROW(#REF!)), ROW(13:13)), MATCH($C$6,#REF!, 0)),"")</f>
        <v/>
      </c>
      <c r="D39" s="5"/>
      <c r="E39" s="42">
        <f>SUM(E38)</f>
        <v>240</v>
      </c>
      <c r="G39" s="19"/>
    </row>
    <row r="40" spans="1:7" s="2" customFormat="1" ht="40.5" customHeight="1" x14ac:dyDescent="0.25">
      <c r="A40" s="7" t="s">
        <v>277</v>
      </c>
      <c r="B40" s="12">
        <v>93923226222</v>
      </c>
      <c r="C40" s="5" t="s">
        <v>1</v>
      </c>
      <c r="D40" s="10" t="s">
        <v>48</v>
      </c>
      <c r="E40" s="41">
        <v>240</v>
      </c>
      <c r="G40" s="19"/>
    </row>
    <row r="41" spans="1:7" s="2" customFormat="1" ht="40.5" customHeight="1" x14ac:dyDescent="0.25">
      <c r="A41" s="7" t="s">
        <v>277</v>
      </c>
      <c r="B41" s="12">
        <v>93923226222</v>
      </c>
      <c r="C41" s="5" t="s">
        <v>1</v>
      </c>
      <c r="D41" s="10" t="s">
        <v>35</v>
      </c>
      <c r="E41" s="41">
        <v>28.46</v>
      </c>
      <c r="G41" s="19"/>
    </row>
    <row r="42" spans="1:7" s="2" customFormat="1" ht="40.5" customHeight="1" x14ac:dyDescent="0.25">
      <c r="A42" s="21" t="s">
        <v>278</v>
      </c>
      <c r="B42" s="12" t="str" cm="1">
        <f t="array" ref="B42">IFERROR(INDEX(#REF!,SMALL(IF(#REF!=rngInvoice,ROW(#REF!)-ROW(#REF!)), ROW(34:34)), MATCH($B$6,#REF!, 0)),"")</f>
        <v/>
      </c>
      <c r="C42" s="5" t="str" cm="1">
        <f t="array" ref="C42">IFERROR(INDEX(#REF!,SMALL(IF(#REF!=rngInvoice,ROW(#REF!)-ROW(#REF!)), ROW(34:34)), MATCH($C$6,#REF!, 0)),"")</f>
        <v/>
      </c>
      <c r="D42" s="5"/>
      <c r="E42" s="42">
        <f>SUM(E40:E41)</f>
        <v>268.45999999999998</v>
      </c>
      <c r="G42" s="19"/>
    </row>
    <row r="43" spans="1:7" s="2" customFormat="1" ht="40.5" customHeight="1" x14ac:dyDescent="0.25">
      <c r="A43" s="7" t="s">
        <v>301</v>
      </c>
      <c r="B43" s="12">
        <v>78137946216</v>
      </c>
      <c r="C43" s="5" t="s">
        <v>1</v>
      </c>
      <c r="D43" s="5" t="s">
        <v>62</v>
      </c>
      <c r="E43" s="41">
        <v>500</v>
      </c>
      <c r="G43" s="19"/>
    </row>
    <row r="44" spans="1:7" s="2" customFormat="1" ht="40.5" customHeight="1" x14ac:dyDescent="0.25">
      <c r="A44" s="21" t="s">
        <v>302</v>
      </c>
      <c r="B44" s="12" t="str" cm="1">
        <f t="array" ref="B44">IFERROR(INDEX(#REF!,SMALL(IF(#REF!=rngInvoice,ROW(#REF!)-ROW(#REF!)), ROW(34:34)), MATCH($B$6,#REF!, 0)),"")</f>
        <v/>
      </c>
      <c r="C44" s="5" t="str" cm="1">
        <f t="array" ref="C44">IFERROR(INDEX(#REF!,SMALL(IF(#REF!=rngInvoice,ROW(#REF!)-ROW(#REF!)), ROW(34:34)), MATCH($C$6,#REF!, 0)),"")</f>
        <v/>
      </c>
      <c r="D44" s="5"/>
      <c r="E44" s="42">
        <f>SUM(E43)</f>
        <v>500</v>
      </c>
      <c r="G44" s="19"/>
    </row>
    <row r="45" spans="1:7" s="2" customFormat="1" ht="40.5" customHeight="1" x14ac:dyDescent="0.25">
      <c r="A45" s="7" t="s">
        <v>303</v>
      </c>
      <c r="B45" s="12">
        <v>5833678918</v>
      </c>
      <c r="C45" s="5" t="s">
        <v>147</v>
      </c>
      <c r="D45" s="10" t="s">
        <v>79</v>
      </c>
      <c r="E45" s="41">
        <v>2000</v>
      </c>
      <c r="G45" s="19"/>
    </row>
    <row r="46" spans="1:7" s="2" customFormat="1" ht="40.5" customHeight="1" x14ac:dyDescent="0.25">
      <c r="A46" s="21" t="s">
        <v>304</v>
      </c>
      <c r="B46" s="12" t="str" cm="1">
        <f t="array" ref="B46">IFERROR(INDEX(#REF!,SMALL(IF(#REF!=rngInvoice,ROW(#REF!)-ROW(#REF!)), ROW(13:13)), MATCH($B$6,#REF!, 0)),"")</f>
        <v/>
      </c>
      <c r="C46" s="5" t="str" cm="1">
        <f t="array" ref="C46">IFERROR(INDEX(#REF!,SMALL(IF(#REF!=rngInvoice,ROW(#REF!)-ROW(#REF!)), ROW(13:13)), MATCH($C$6,#REF!, 0)),"")</f>
        <v/>
      </c>
      <c r="D46" s="5"/>
      <c r="E46" s="42">
        <f>SUM(E45:E45)</f>
        <v>2000</v>
      </c>
      <c r="G46" s="19"/>
    </row>
    <row r="47" spans="1:7" s="2" customFormat="1" ht="40.5" customHeight="1" x14ac:dyDescent="0.25">
      <c r="A47" s="7" t="s">
        <v>298</v>
      </c>
      <c r="B47" s="12">
        <v>81560021147</v>
      </c>
      <c r="C47" s="5" t="s">
        <v>299</v>
      </c>
      <c r="D47" s="10" t="s">
        <v>193</v>
      </c>
      <c r="E47" s="41">
        <v>32640.63</v>
      </c>
      <c r="G47" s="19"/>
    </row>
    <row r="48" spans="1:7" s="2" customFormat="1" ht="40.5" customHeight="1" x14ac:dyDescent="0.25">
      <c r="A48" s="21" t="s">
        <v>300</v>
      </c>
      <c r="B48" s="12" t="str" cm="1">
        <f t="array" ref="B48">IFERROR(INDEX(#REF!,SMALL(IF(#REF!=rngInvoice,ROW(#REF!)-ROW(#REF!)), ROW(42:42)), MATCH($B$6,#REF!, 0)),"")</f>
        <v/>
      </c>
      <c r="C48" s="5" t="str" cm="1">
        <f t="array" ref="C48">IFERROR(INDEX(#REF!,SMALL(IF(#REF!=rngInvoice,ROW(#REF!)-ROW(#REF!)), ROW(42:42)), MATCH($C$6,#REF!, 0)),"")</f>
        <v/>
      </c>
      <c r="D48" s="5"/>
      <c r="E48" s="42">
        <f>SUM(E47)</f>
        <v>32640.63</v>
      </c>
      <c r="G48" s="19"/>
    </row>
    <row r="49" spans="1:7" s="2" customFormat="1" ht="40.5" customHeight="1" x14ac:dyDescent="0.25">
      <c r="A49" s="7" t="s">
        <v>296</v>
      </c>
      <c r="B49" s="12">
        <v>3597770637</v>
      </c>
      <c r="C49" s="5" t="s">
        <v>1</v>
      </c>
      <c r="D49" s="10" t="s">
        <v>79</v>
      </c>
      <c r="E49" s="41">
        <v>3372.5</v>
      </c>
      <c r="G49" s="19"/>
    </row>
    <row r="50" spans="1:7" s="2" customFormat="1" ht="40.5" customHeight="1" x14ac:dyDescent="0.25">
      <c r="A50" s="21" t="s">
        <v>297</v>
      </c>
      <c r="B50" s="12" t="str" cm="1">
        <f t="array" ref="B50">IFERROR(INDEX(#REF!,SMALL(IF(#REF!=rngInvoice,ROW(#REF!)-ROW(#REF!)), ROW(42:42)), MATCH($B$6,#REF!, 0)),"")</f>
        <v/>
      </c>
      <c r="C50" s="5" t="str" cm="1">
        <f t="array" ref="C50">IFERROR(INDEX(#REF!,SMALL(IF(#REF!=rngInvoice,ROW(#REF!)-ROW(#REF!)), ROW(42:42)), MATCH($C$6,#REF!, 0)),"")</f>
        <v/>
      </c>
      <c r="D50" s="5"/>
      <c r="E50" s="42">
        <f>SUM(E49)</f>
        <v>3372.5</v>
      </c>
      <c r="G50" s="19"/>
    </row>
    <row r="51" spans="1:7" s="2" customFormat="1" ht="40.5" customHeight="1" x14ac:dyDescent="0.25">
      <c r="A51" s="7" t="s">
        <v>294</v>
      </c>
      <c r="B51" s="12">
        <v>38011848898</v>
      </c>
      <c r="C51" s="5" t="s">
        <v>1</v>
      </c>
      <c r="D51" s="10" t="s">
        <v>35</v>
      </c>
      <c r="E51" s="41">
        <v>80</v>
      </c>
      <c r="G51" s="19"/>
    </row>
    <row r="52" spans="1:7" s="2" customFormat="1" ht="40.5" customHeight="1" x14ac:dyDescent="0.25">
      <c r="A52" s="21" t="s">
        <v>295</v>
      </c>
      <c r="B52" s="12" t="str" cm="1">
        <f t="array" ref="B52">IFERROR(INDEX(#REF!,SMALL(IF(#REF!=rngInvoice,ROW(#REF!)-ROW(#REF!)), ROW(13:13)), MATCH($B$6,#REF!, 0)),"")</f>
        <v/>
      </c>
      <c r="C52" s="5" t="str" cm="1">
        <f t="array" ref="C52">IFERROR(INDEX(#REF!,SMALL(IF(#REF!=rngInvoice,ROW(#REF!)-ROW(#REF!)), ROW(13:13)), MATCH($C$6,#REF!, 0)),"")</f>
        <v/>
      </c>
      <c r="D52" s="5"/>
      <c r="E52" s="42">
        <f>SUM(E51)</f>
        <v>80</v>
      </c>
      <c r="G52" s="19"/>
    </row>
    <row r="53" spans="1:7" s="2" customFormat="1" ht="40.5" customHeight="1" x14ac:dyDescent="0.25">
      <c r="A53" s="43" t="s">
        <v>289</v>
      </c>
      <c r="B53" s="12">
        <v>92366589656</v>
      </c>
      <c r="C53" s="5" t="s">
        <v>1</v>
      </c>
      <c r="D53" s="10" t="s">
        <v>79</v>
      </c>
      <c r="E53" s="41">
        <v>3155.85</v>
      </c>
      <c r="G53" s="19"/>
    </row>
    <row r="54" spans="1:7" s="2" customFormat="1" ht="40.5" customHeight="1" x14ac:dyDescent="0.25">
      <c r="A54" s="31" t="s">
        <v>290</v>
      </c>
      <c r="B54" s="12" t="str" cm="1">
        <f t="array" ref="B54">IFERROR(INDEX(#REF!,SMALL(IF(#REF!=rngInvoice,ROW(#REF!)-ROW(#REF!)), ROW(47:47)), MATCH($B$6,#REF!, 0)),"")</f>
        <v/>
      </c>
      <c r="C54" s="5" t="str" cm="1">
        <f t="array" ref="C54">IFERROR(INDEX(#REF!,SMALL(IF(#REF!=rngInvoice,ROW(#REF!)-ROW(#REF!)), ROW(47:47)), MATCH($C$6,#REF!, 0)),"")</f>
        <v/>
      </c>
      <c r="D54" s="5"/>
      <c r="E54" s="42">
        <f>SUM(E53)</f>
        <v>3155.85</v>
      </c>
      <c r="G54" s="19"/>
    </row>
    <row r="55" spans="1:7" s="2" customFormat="1" ht="40.5" customHeight="1" x14ac:dyDescent="0.25">
      <c r="A55" s="7" t="s">
        <v>291</v>
      </c>
      <c r="B55" s="12">
        <v>38352227537</v>
      </c>
      <c r="C55" s="5" t="s">
        <v>1</v>
      </c>
      <c r="D55" s="5" t="s">
        <v>293</v>
      </c>
      <c r="E55" s="41">
        <v>521.49</v>
      </c>
      <c r="G55" s="19"/>
    </row>
    <row r="56" spans="1:7" s="2" customFormat="1" ht="40.5" customHeight="1" x14ac:dyDescent="0.25">
      <c r="A56" s="21" t="s">
        <v>292</v>
      </c>
      <c r="B56" s="12" t="str" cm="1">
        <f t="array" ref="B56">IFERROR(INDEX(#REF!,SMALL(IF(#REF!=rngInvoice,ROW(#REF!)-ROW(#REF!)), ROW(49:49)), MATCH($B$6,#REF!, 0)),"")</f>
        <v/>
      </c>
      <c r="C56" s="5" t="str" cm="1">
        <f t="array" ref="C56">IFERROR(INDEX(#REF!,SMALL(IF(#REF!=rngInvoice,ROW(#REF!)-ROW(#REF!)), ROW(49:49)), MATCH($C$6,#REF!, 0)),"")</f>
        <v/>
      </c>
      <c r="D56" s="5"/>
      <c r="E56" s="42">
        <f>SUM(E55)</f>
        <v>521.49</v>
      </c>
      <c r="G56" s="19"/>
    </row>
    <row r="57" spans="1:7" s="2" customFormat="1" ht="40.5" customHeight="1" x14ac:dyDescent="0.25">
      <c r="A57" s="7" t="s">
        <v>114</v>
      </c>
      <c r="B57" s="12">
        <v>27759560625</v>
      </c>
      <c r="C57" s="5" t="s">
        <v>1</v>
      </c>
      <c r="D57" s="10" t="s">
        <v>115</v>
      </c>
      <c r="E57" s="41">
        <v>392.34</v>
      </c>
      <c r="G57" s="19"/>
    </row>
    <row r="58" spans="1:7" s="2" customFormat="1" ht="40.5" customHeight="1" x14ac:dyDescent="0.25">
      <c r="A58" s="21" t="s">
        <v>186</v>
      </c>
      <c r="B58" s="12" t="str" cm="1">
        <f t="array" ref="B58">IFERROR(INDEX(#REF!,SMALL(IF(#REF!=rngInvoice,ROW(#REF!)-ROW(#REF!)), ROW(47:47)), MATCH($B$6,#REF!, 0)),"")</f>
        <v/>
      </c>
      <c r="C58" s="5"/>
      <c r="D58" s="5"/>
      <c r="E58" s="42">
        <f>SUM(E57)</f>
        <v>392.34</v>
      </c>
      <c r="G58" s="19"/>
    </row>
    <row r="59" spans="1:7" s="2" customFormat="1" ht="40.5" customHeight="1" x14ac:dyDescent="0.25">
      <c r="A59" s="7" t="s">
        <v>284</v>
      </c>
      <c r="B59" s="12">
        <v>49548949038</v>
      </c>
      <c r="C59" s="5" t="s">
        <v>1</v>
      </c>
      <c r="D59" s="10" t="s">
        <v>41</v>
      </c>
      <c r="E59" s="41">
        <v>460</v>
      </c>
      <c r="G59" s="19"/>
    </row>
    <row r="60" spans="1:7" s="2" customFormat="1" ht="40.5" customHeight="1" x14ac:dyDescent="0.25">
      <c r="A60" s="21" t="s">
        <v>285</v>
      </c>
      <c r="B60" s="12" t="str" cm="1">
        <f t="array" ref="B60">IFERROR(INDEX(#REF!,SMALL(IF(#REF!=rngInvoice,ROW(#REF!)-ROW(#REF!)), ROW(51:51)), MATCH($B$6,#REF!, 0)),"")</f>
        <v/>
      </c>
      <c r="C60" s="5" t="str" cm="1">
        <f t="array" ref="C60">IFERROR(INDEX(#REF!,SMALL(IF(#REF!=rngInvoice,ROW(#REF!)-ROW(#REF!)), ROW(51:51)), MATCH($C$6,#REF!, 0)),"")</f>
        <v/>
      </c>
      <c r="D60" s="5"/>
      <c r="E60" s="42">
        <f>SUM(E59)</f>
        <v>460</v>
      </c>
      <c r="G60" s="19"/>
    </row>
    <row r="61" spans="1:7" s="2" customFormat="1" ht="40.5" customHeight="1" x14ac:dyDescent="0.25">
      <c r="A61" s="7" t="s">
        <v>250</v>
      </c>
      <c r="B61" s="12">
        <v>57560191883</v>
      </c>
      <c r="C61" s="5" t="s">
        <v>1</v>
      </c>
      <c r="D61" s="10" t="s">
        <v>44</v>
      </c>
      <c r="E61" s="41">
        <v>127.5</v>
      </c>
      <c r="G61" s="19"/>
    </row>
    <row r="62" spans="1:7" s="2" customFormat="1" ht="40.5" customHeight="1" x14ac:dyDescent="0.25">
      <c r="A62" s="7" t="s">
        <v>250</v>
      </c>
      <c r="B62" s="12">
        <v>57560191883</v>
      </c>
      <c r="C62" s="5" t="s">
        <v>1</v>
      </c>
      <c r="D62" s="10" t="s">
        <v>65</v>
      </c>
      <c r="E62" s="41">
        <v>251.54</v>
      </c>
      <c r="G62" s="19"/>
    </row>
    <row r="63" spans="1:7" s="2" customFormat="1" ht="40.5" customHeight="1" x14ac:dyDescent="0.25">
      <c r="A63" s="31" t="s">
        <v>251</v>
      </c>
      <c r="B63" s="12" t="str" cm="1">
        <f t="array" ref="B63">IFERROR(INDEX(#REF!,SMALL(IF(#REF!=rngInvoice,ROW(#REF!)-ROW(#REF!)), ROW(51:51)), MATCH($B$6,#REF!, 0)),"")</f>
        <v/>
      </c>
      <c r="C63" s="5" t="str" cm="1">
        <f t="array" ref="C63">IFERROR(INDEX(#REF!,SMALL(IF(#REF!=rngInvoice,ROW(#REF!)-ROW(#REF!)), ROW(51:51)), MATCH($C$6,#REF!, 0)),"")</f>
        <v/>
      </c>
      <c r="D63" s="5"/>
      <c r="E63" s="42">
        <f>SUM(E61:E62)</f>
        <v>379.03999999999996</v>
      </c>
      <c r="G63" s="19"/>
    </row>
    <row r="64" spans="1:7" s="2" customFormat="1" ht="40.5" customHeight="1" x14ac:dyDescent="0.25">
      <c r="A64" s="43" t="s">
        <v>286</v>
      </c>
      <c r="B64" s="12">
        <v>4579316822</v>
      </c>
      <c r="C64" s="5" t="s">
        <v>181</v>
      </c>
      <c r="D64" s="10" t="s">
        <v>288</v>
      </c>
      <c r="E64" s="41">
        <v>6802.41</v>
      </c>
      <c r="G64" s="19"/>
    </row>
    <row r="65" spans="1:9" s="2" customFormat="1" ht="40.5" customHeight="1" x14ac:dyDescent="0.25">
      <c r="A65" s="31" t="s">
        <v>287</v>
      </c>
      <c r="B65" s="12" t="str" cm="1">
        <f t="array" ref="B65">IFERROR(INDEX(#REF!,SMALL(IF(#REF!=rngInvoice,ROW(#REF!)-ROW(#REF!)), ROW(51:51)), MATCH($B$6,#REF!, 0)),"")</f>
        <v/>
      </c>
      <c r="C65" s="5" t="str" cm="1">
        <f t="array" ref="C65">IFERROR(INDEX(#REF!,SMALL(IF(#REF!=rngInvoice,ROW(#REF!)-ROW(#REF!)), ROW(51:51)), MATCH($C$6,#REF!, 0)),"")</f>
        <v/>
      </c>
      <c r="D65" s="5"/>
      <c r="E65" s="42">
        <f>SUM(E64)</f>
        <v>6802.41</v>
      </c>
      <c r="G65" s="19"/>
    </row>
    <row r="66" spans="1:9" s="2" customFormat="1" ht="40.5" customHeight="1" x14ac:dyDescent="0.25">
      <c r="A66" s="7" t="s">
        <v>31</v>
      </c>
      <c r="B66" s="7">
        <v>39122275975</v>
      </c>
      <c r="C66" s="5" t="s">
        <v>1</v>
      </c>
      <c r="D66" s="5" t="s">
        <v>11</v>
      </c>
      <c r="E66" s="41">
        <v>100.29</v>
      </c>
      <c r="G66" s="19"/>
    </row>
    <row r="67" spans="1:9" s="2" customFormat="1" ht="40.5" customHeight="1" x14ac:dyDescent="0.25">
      <c r="A67" s="21" t="s">
        <v>32</v>
      </c>
      <c r="B67" s="7" t="str" cm="1">
        <f t="array" ref="B67">IFERROR(INDEX(#REF!,SMALL(IF(#REF!=rngInvoice,ROW(#REF!)-ROW(#REF!)), ROW(#REF!)), MATCH($B$6,#REF!, 0)),"")</f>
        <v/>
      </c>
      <c r="C67" s="5" t="str" cm="1">
        <f t="array" ref="C67">IFERROR(INDEX(#REF!,SMALL(IF(#REF!=rngInvoice,ROW(#REF!)-ROW(#REF!)), ROW(#REF!)), MATCH($C$6,#REF!, 0)),"")</f>
        <v/>
      </c>
      <c r="D67" s="10"/>
      <c r="E67" s="26">
        <f>SUM(E66)</f>
        <v>100.29</v>
      </c>
      <c r="G67" s="19"/>
      <c r="I67" s="37">
        <f>SUM(E69+E71+E73+E75+E77+E79+E81+E83+E85+E87+E89+E91+E93+E95+E97+E99+E103+E105+E107+E109+E111+E101)</f>
        <v>45254.349999999991</v>
      </c>
    </row>
    <row r="68" spans="1:9" ht="33.950000000000003" customHeight="1" x14ac:dyDescent="0.25">
      <c r="A68" s="33" t="s">
        <v>90</v>
      </c>
      <c r="B68" s="7" t="s">
        <v>88</v>
      </c>
      <c r="C68" s="5" t="s">
        <v>88</v>
      </c>
      <c r="D68" s="34" t="s">
        <v>89</v>
      </c>
      <c r="E68" s="25">
        <v>2097.7399999999998</v>
      </c>
    </row>
    <row r="69" spans="1:9" ht="33.950000000000003" customHeight="1" x14ac:dyDescent="0.25">
      <c r="A69" s="35" t="s">
        <v>91</v>
      </c>
      <c r="B69" s="7" t="str" cm="1">
        <f t="array" ref="B69">IFERROR(INDEX(#REF!,SMALL(IF(#REF!=rngInvoice,ROW(#REF!)-ROW(#REF!)), ROW(#REF!)), MATCH($B$6,#REF!, 0)),"")</f>
        <v/>
      </c>
      <c r="C69" s="5" t="str" cm="1">
        <f t="array" ref="C69">IFERROR(INDEX(#REF!,SMALL(IF(#REF!=rngInvoice,ROW(#REF!)-ROW(#REF!)), ROW(#REF!)), MATCH($C$6,#REF!, 0)),"")</f>
        <v/>
      </c>
      <c r="D69" s="34"/>
      <c r="E69" s="26">
        <f>SUBTOTAL(109,E68:E68)</f>
        <v>2097.7399999999998</v>
      </c>
    </row>
    <row r="70" spans="1:9" ht="33.950000000000003" customHeight="1" x14ac:dyDescent="0.25">
      <c r="A70" s="33" t="s">
        <v>200</v>
      </c>
      <c r="B70" s="7" t="s">
        <v>88</v>
      </c>
      <c r="C70" s="5" t="s">
        <v>88</v>
      </c>
      <c r="D70" s="34" t="s">
        <v>89</v>
      </c>
      <c r="E70" s="25">
        <v>511.9</v>
      </c>
    </row>
    <row r="71" spans="1:9" ht="33.950000000000003" customHeight="1" x14ac:dyDescent="0.25">
      <c r="A71" s="35" t="s">
        <v>201</v>
      </c>
      <c r="B71" s="7" t="str" cm="1">
        <f t="array" ref="B71">IFERROR(INDEX(#REF!,SMALL(IF(#REF!=rngInvoice,ROW(#REF!)-ROW(#REF!)), ROW(#REF!)), MATCH($B$6,#REF!, 0)),"")</f>
        <v/>
      </c>
      <c r="C71" s="5" t="str" cm="1">
        <f t="array" ref="C71">IFERROR(INDEX(#REF!,SMALL(IF(#REF!=rngInvoice,ROW(#REF!)-ROW(#REF!)), ROW(#REF!)), MATCH($C$6,#REF!, 0)),"")</f>
        <v/>
      </c>
      <c r="D71" s="34"/>
      <c r="E71" s="26">
        <f>SUBTOTAL(109,E70:E70)</f>
        <v>511.9</v>
      </c>
    </row>
    <row r="72" spans="1:9" ht="33.950000000000003" customHeight="1" x14ac:dyDescent="0.25">
      <c r="A72" s="33" t="s">
        <v>305</v>
      </c>
      <c r="B72" s="7" t="s">
        <v>88</v>
      </c>
      <c r="C72" s="5" t="s">
        <v>88</v>
      </c>
      <c r="D72" s="34" t="s">
        <v>89</v>
      </c>
      <c r="E72" s="36">
        <v>563.1</v>
      </c>
    </row>
    <row r="73" spans="1:9" ht="33.950000000000003" customHeight="1" x14ac:dyDescent="0.25">
      <c r="A73" s="35" t="s">
        <v>306</v>
      </c>
      <c r="B73" s="7" t="str" cm="1">
        <f t="array" ref="B73">IFERROR(INDEX(#REF!,SMALL(IF(#REF!=rngInvoice,ROW(#REF!)-ROW(#REF!)), ROW(#REF!)), MATCH($B$6,#REF!, 0)),"")</f>
        <v/>
      </c>
      <c r="C73" s="5" t="str" cm="1">
        <f t="array" ref="C73">IFERROR(INDEX(#REF!,SMALL(IF(#REF!=rngInvoice,ROW(#REF!)-ROW(#REF!)), ROW(#REF!)), MATCH($C$6,#REF!, 0)),"")</f>
        <v/>
      </c>
      <c r="D73" s="34"/>
      <c r="E73" s="26">
        <f>SUBTOTAL(109,E72:E72)</f>
        <v>563.1</v>
      </c>
    </row>
    <row r="74" spans="1:9" ht="33.950000000000003" customHeight="1" x14ac:dyDescent="0.25">
      <c r="A74" s="33" t="s">
        <v>309</v>
      </c>
      <c r="B74" s="7" t="s">
        <v>88</v>
      </c>
      <c r="C74" s="5" t="s">
        <v>88</v>
      </c>
      <c r="D74" s="34" t="s">
        <v>89</v>
      </c>
      <c r="E74" s="36">
        <v>2874.13</v>
      </c>
    </row>
    <row r="75" spans="1:9" ht="33.950000000000003" customHeight="1" x14ac:dyDescent="0.25">
      <c r="A75" s="35" t="s">
        <v>310</v>
      </c>
      <c r="B75" s="7" t="str" cm="1">
        <f t="array" ref="B75">IFERROR(INDEX(#REF!,SMALL(IF(#REF!=rngInvoice,ROW(#REF!)-ROW(#REF!)), ROW(23:23)), MATCH($B$6,#REF!, 0)),"")</f>
        <v/>
      </c>
      <c r="C75" s="5" t="str" cm="1">
        <f t="array" ref="C75">IFERROR(INDEX(#REF!,SMALL(IF(#REF!=rngInvoice,ROW(#REF!)-ROW(#REF!)), ROW(23:23)), MATCH($C$6,#REF!, 0)),"")</f>
        <v/>
      </c>
      <c r="D75" s="34"/>
      <c r="E75" s="26">
        <f>SUBTOTAL(109,E74:E74)</f>
        <v>2874.13</v>
      </c>
    </row>
    <row r="76" spans="1:9" ht="33.950000000000003" customHeight="1" x14ac:dyDescent="0.25">
      <c r="A76" s="33" t="s">
        <v>311</v>
      </c>
      <c r="B76" s="7" t="s">
        <v>88</v>
      </c>
      <c r="C76" s="5" t="s">
        <v>88</v>
      </c>
      <c r="D76" s="34" t="s">
        <v>89</v>
      </c>
      <c r="E76" s="36">
        <v>2890.56</v>
      </c>
    </row>
    <row r="77" spans="1:9" ht="33.950000000000003" customHeight="1" x14ac:dyDescent="0.25">
      <c r="A77" s="35" t="s">
        <v>312</v>
      </c>
      <c r="B77" s="7" t="str" cm="1">
        <f t="array" ref="B77">IFERROR(INDEX(#REF!,SMALL(IF(#REF!=rngInvoice,ROW(#REF!)-ROW(#REF!)), ROW(59:59)), MATCH($B$6,#REF!, 0)),"")</f>
        <v/>
      </c>
      <c r="C77" s="5" t="str" cm="1">
        <f t="array" ref="C77">IFERROR(INDEX(#REF!,SMALL(IF(#REF!=rngInvoice,ROW(#REF!)-ROW(#REF!)), ROW(59:59)), MATCH($C$6,#REF!, 0)),"")</f>
        <v/>
      </c>
      <c r="D77" s="34"/>
      <c r="E77" s="26">
        <f>SUBTOTAL(109,E76:E76)</f>
        <v>2890.56</v>
      </c>
    </row>
    <row r="78" spans="1:9" ht="33.950000000000003" customHeight="1" x14ac:dyDescent="0.25">
      <c r="A78" s="40" t="s">
        <v>208</v>
      </c>
      <c r="B78" s="7" t="s">
        <v>88</v>
      </c>
      <c r="C78" s="5" t="s">
        <v>88</v>
      </c>
      <c r="D78" s="34" t="s">
        <v>89</v>
      </c>
      <c r="E78" s="32">
        <v>755.49</v>
      </c>
    </row>
    <row r="79" spans="1:9" ht="33.950000000000003" customHeight="1" x14ac:dyDescent="0.25">
      <c r="A79" s="35" t="s">
        <v>223</v>
      </c>
      <c r="B79" s="7" t="str" cm="1">
        <f t="array" ref="B79">IFERROR(INDEX(#REF!,SMALL(IF(#REF!=rngInvoice,ROW(#REF!)-ROW(#REF!)), ROW(72:72)), MATCH($B$6,#REF!, 0)),"")</f>
        <v/>
      </c>
      <c r="C79" s="5" t="str" cm="1">
        <f t="array" ref="C79">IFERROR(INDEX(#REF!,SMALL(IF(#REF!=rngInvoice,ROW(#REF!)-ROW(#REF!)), ROW(72:72)), MATCH($C$6,#REF!, 0)),"")</f>
        <v/>
      </c>
      <c r="D79" s="34"/>
      <c r="E79" s="26">
        <f>SUBTOTAL(109,E78:E78)</f>
        <v>755.49</v>
      </c>
    </row>
    <row r="80" spans="1:9" ht="33.950000000000003" customHeight="1" x14ac:dyDescent="0.25">
      <c r="A80" s="40" t="s">
        <v>307</v>
      </c>
      <c r="B80" s="7" t="s">
        <v>88</v>
      </c>
      <c r="C80" s="5" t="s">
        <v>88</v>
      </c>
      <c r="D80" s="34" t="s">
        <v>89</v>
      </c>
      <c r="E80" s="32">
        <v>4246.1000000000004</v>
      </c>
    </row>
    <row r="81" spans="1:5" ht="33.950000000000003" customHeight="1" x14ac:dyDescent="0.25">
      <c r="A81" s="35" t="s">
        <v>308</v>
      </c>
      <c r="B81" s="7" t="str" cm="1">
        <f t="array" ref="B81">IFERROR(INDEX(#REF!,SMALL(IF(#REF!=rngInvoice,ROW(#REF!)-ROW(#REF!)), ROW(72:72)), MATCH($B$6,#REF!, 0)),"")</f>
        <v/>
      </c>
      <c r="C81" s="5" t="str" cm="1">
        <f t="array" ref="C81">IFERROR(INDEX(#REF!,SMALL(IF(#REF!=rngInvoice,ROW(#REF!)-ROW(#REF!)), ROW(72:72)), MATCH($C$6,#REF!, 0)),"")</f>
        <v/>
      </c>
      <c r="D81" s="34"/>
      <c r="E81" s="26">
        <f>SUBTOTAL(109,E80:E80)</f>
        <v>4246.1000000000004</v>
      </c>
    </row>
    <row r="82" spans="1:5" ht="33.950000000000003" customHeight="1" x14ac:dyDescent="0.25">
      <c r="A82" s="40" t="s">
        <v>313</v>
      </c>
      <c r="B82" s="7" t="s">
        <v>88</v>
      </c>
      <c r="C82" s="5" t="s">
        <v>88</v>
      </c>
      <c r="D82" s="34" t="s">
        <v>89</v>
      </c>
      <c r="E82" s="32">
        <v>1018.26</v>
      </c>
    </row>
    <row r="83" spans="1:5" ht="33.950000000000003" customHeight="1" x14ac:dyDescent="0.25">
      <c r="A83" s="35" t="s">
        <v>314</v>
      </c>
      <c r="B83" s="7" t="str" cm="1">
        <f t="array" ref="B83">IFERROR(INDEX(#REF!,SMALL(IF(#REF!=rngInvoice,ROW(#REF!)-ROW(#REF!)), ROW(72:72)), MATCH($B$6,#REF!, 0)),"")</f>
        <v/>
      </c>
      <c r="C83" s="5" t="str" cm="1">
        <f t="array" ref="C83">IFERROR(INDEX(#REF!,SMALL(IF(#REF!=rngInvoice,ROW(#REF!)-ROW(#REF!)), ROW(72:72)), MATCH($C$6,#REF!, 0)),"")</f>
        <v/>
      </c>
      <c r="D83" s="34"/>
      <c r="E83" s="26">
        <f>SUBTOTAL(109,E82:E82)</f>
        <v>1018.26</v>
      </c>
    </row>
    <row r="84" spans="1:5" ht="33.950000000000003" customHeight="1" x14ac:dyDescent="0.25">
      <c r="A84" s="40" t="s">
        <v>315</v>
      </c>
      <c r="B84" s="7" t="s">
        <v>88</v>
      </c>
      <c r="C84" s="5" t="s">
        <v>88</v>
      </c>
      <c r="D84" s="34" t="s">
        <v>89</v>
      </c>
      <c r="E84" s="32">
        <v>1010.68</v>
      </c>
    </row>
    <row r="85" spans="1:5" ht="33.950000000000003" customHeight="1" x14ac:dyDescent="0.25">
      <c r="A85" s="35" t="s">
        <v>316</v>
      </c>
      <c r="B85" s="7" t="str" cm="1">
        <f t="array" ref="B85">IFERROR(INDEX(#REF!,SMALL(IF(#REF!=rngInvoice,ROW(#REF!)-ROW(#REF!)), ROW(72:72)), MATCH($B$6,#REF!, 0)),"")</f>
        <v/>
      </c>
      <c r="C85" s="5" t="str" cm="1">
        <f t="array" ref="C85">IFERROR(INDEX(#REF!,SMALL(IF(#REF!=rngInvoice,ROW(#REF!)-ROW(#REF!)), ROW(72:72)), MATCH($C$6,#REF!, 0)),"")</f>
        <v/>
      </c>
      <c r="D85" s="34"/>
      <c r="E85" s="26">
        <f>SUBTOTAL(109,E84:E84)</f>
        <v>1010.68</v>
      </c>
    </row>
    <row r="86" spans="1:5" ht="33.950000000000003" customHeight="1" x14ac:dyDescent="0.25">
      <c r="A86" s="40" t="s">
        <v>317</v>
      </c>
      <c r="B86" s="7" t="s">
        <v>88</v>
      </c>
      <c r="C86" s="5" t="s">
        <v>88</v>
      </c>
      <c r="D86" s="34" t="s">
        <v>89</v>
      </c>
      <c r="E86" s="32">
        <v>5858.11</v>
      </c>
    </row>
    <row r="87" spans="1:5" ht="33.950000000000003" customHeight="1" x14ac:dyDescent="0.25">
      <c r="A87" s="35" t="s">
        <v>318</v>
      </c>
      <c r="B87" s="7" t="str" cm="1">
        <f t="array" ref="B87">IFERROR(INDEX(#REF!,SMALL(IF(#REF!=rngInvoice,ROW(#REF!)-ROW(#REF!)), ROW(72:72)), MATCH($B$6,#REF!, 0)),"")</f>
        <v/>
      </c>
      <c r="C87" s="5" t="str" cm="1">
        <f t="array" ref="C87">IFERROR(INDEX(#REF!,SMALL(IF(#REF!=rngInvoice,ROW(#REF!)-ROW(#REF!)), ROW(72:72)), MATCH($C$6,#REF!, 0)),"")</f>
        <v/>
      </c>
      <c r="D87" s="34"/>
      <c r="E87" s="26">
        <f>SUBTOTAL(109,E86:E86)</f>
        <v>5858.11</v>
      </c>
    </row>
    <row r="88" spans="1:5" ht="33.950000000000003" customHeight="1" x14ac:dyDescent="0.25">
      <c r="A88" s="40" t="s">
        <v>319</v>
      </c>
      <c r="B88" s="7" t="s">
        <v>88</v>
      </c>
      <c r="C88" s="5" t="s">
        <v>88</v>
      </c>
      <c r="D88" s="34" t="s">
        <v>89</v>
      </c>
      <c r="E88" s="32">
        <v>3613.19</v>
      </c>
    </row>
    <row r="89" spans="1:5" ht="33.950000000000003" customHeight="1" x14ac:dyDescent="0.25">
      <c r="A89" s="35" t="s">
        <v>320</v>
      </c>
      <c r="B89" s="7" t="str" cm="1">
        <f t="array" ref="B89">IFERROR(INDEX(#REF!,SMALL(IF(#REF!=rngInvoice,ROW(#REF!)-ROW(#REF!)), ROW(72:72)), MATCH($B$6,#REF!, 0)),"")</f>
        <v/>
      </c>
      <c r="C89" s="5" t="str" cm="1">
        <f t="array" ref="C89">IFERROR(INDEX(#REF!,SMALL(IF(#REF!=rngInvoice,ROW(#REF!)-ROW(#REF!)), ROW(72:72)), MATCH($C$6,#REF!, 0)),"")</f>
        <v/>
      </c>
      <c r="D89" s="34"/>
      <c r="E89" s="26">
        <f>SUBTOTAL(109,E88:E88)</f>
        <v>3613.19</v>
      </c>
    </row>
    <row r="90" spans="1:5" ht="33.950000000000003" customHeight="1" x14ac:dyDescent="0.25">
      <c r="A90" s="40" t="s">
        <v>321</v>
      </c>
      <c r="B90" s="7" t="s">
        <v>88</v>
      </c>
      <c r="C90" s="5" t="s">
        <v>88</v>
      </c>
      <c r="D90" s="34" t="s">
        <v>89</v>
      </c>
      <c r="E90" s="32">
        <v>380.73</v>
      </c>
    </row>
    <row r="91" spans="1:5" ht="33.950000000000003" customHeight="1" x14ac:dyDescent="0.25">
      <c r="A91" s="35" t="s">
        <v>322</v>
      </c>
      <c r="B91" s="7" t="str" cm="1">
        <f t="array" ref="B91">IFERROR(INDEX(#REF!,SMALL(IF(#REF!=rngInvoice,ROW(#REF!)-ROW(#REF!)), ROW(72:72)), MATCH($B$6,#REF!, 0)),"")</f>
        <v/>
      </c>
      <c r="C91" s="5" t="str" cm="1">
        <f t="array" ref="C91">IFERROR(INDEX(#REF!,SMALL(IF(#REF!=rngInvoice,ROW(#REF!)-ROW(#REF!)), ROW(72:72)), MATCH($C$6,#REF!, 0)),"")</f>
        <v/>
      </c>
      <c r="D91" s="34"/>
      <c r="E91" s="26">
        <f>SUBTOTAL(109,E90:E90)</f>
        <v>380.73</v>
      </c>
    </row>
    <row r="92" spans="1:5" ht="33.950000000000003" customHeight="1" x14ac:dyDescent="0.25">
      <c r="A92" s="40" t="s">
        <v>323</v>
      </c>
      <c r="B92" s="7" t="s">
        <v>88</v>
      </c>
      <c r="C92" s="5" t="s">
        <v>88</v>
      </c>
      <c r="D92" s="34" t="s">
        <v>89</v>
      </c>
      <c r="E92" s="32">
        <v>1593.09</v>
      </c>
    </row>
    <row r="93" spans="1:5" ht="33.950000000000003" customHeight="1" x14ac:dyDescent="0.25">
      <c r="A93" s="35" t="s">
        <v>324</v>
      </c>
      <c r="B93" s="7" t="str" cm="1">
        <f t="array" ref="B93">IFERROR(INDEX(#REF!,SMALL(IF(#REF!=rngInvoice,ROW(#REF!)-ROW(#REF!)), ROW(72:72)), MATCH($B$6,#REF!, 0)),"")</f>
        <v/>
      </c>
      <c r="C93" s="5" t="str" cm="1">
        <f t="array" ref="C93">IFERROR(INDEX(#REF!,SMALL(IF(#REF!=rngInvoice,ROW(#REF!)-ROW(#REF!)), ROW(72:72)), MATCH($C$6,#REF!, 0)),"")</f>
        <v/>
      </c>
      <c r="D93" s="34"/>
      <c r="E93" s="26">
        <f>SUBTOTAL(109,E92:E92)</f>
        <v>1593.09</v>
      </c>
    </row>
    <row r="94" spans="1:5" ht="33.950000000000003" customHeight="1" x14ac:dyDescent="0.25">
      <c r="A94" s="40" t="s">
        <v>325</v>
      </c>
      <c r="B94" s="7" t="s">
        <v>88</v>
      </c>
      <c r="C94" s="5" t="s">
        <v>88</v>
      </c>
      <c r="D94" s="34" t="s">
        <v>89</v>
      </c>
      <c r="E94" s="32">
        <v>2594.9299999999998</v>
      </c>
    </row>
    <row r="95" spans="1:5" ht="33.950000000000003" customHeight="1" x14ac:dyDescent="0.25">
      <c r="A95" s="35" t="s">
        <v>326</v>
      </c>
      <c r="B95" s="7" t="str" cm="1">
        <f t="array" ref="B95">IFERROR(INDEX(#REF!,SMALL(IF(#REF!=rngInvoice,ROW(#REF!)-ROW(#REF!)), ROW(72:72)), MATCH($B$6,#REF!, 0)),"")</f>
        <v/>
      </c>
      <c r="C95" s="5" t="str" cm="1">
        <f t="array" ref="C95">IFERROR(INDEX(#REF!,SMALL(IF(#REF!=rngInvoice,ROW(#REF!)-ROW(#REF!)), ROW(72:72)), MATCH($C$6,#REF!, 0)),"")</f>
        <v/>
      </c>
      <c r="D95" s="34"/>
      <c r="E95" s="26">
        <f>SUBTOTAL(109,E94:E94)</f>
        <v>2594.9299999999998</v>
      </c>
    </row>
    <row r="96" spans="1:5" ht="33.950000000000003" customHeight="1" x14ac:dyDescent="0.25">
      <c r="A96" s="40" t="s">
        <v>327</v>
      </c>
      <c r="B96" s="7" t="s">
        <v>88</v>
      </c>
      <c r="C96" s="5" t="s">
        <v>88</v>
      </c>
      <c r="D96" s="34" t="s">
        <v>89</v>
      </c>
      <c r="E96" s="32">
        <v>5189.8599999999997</v>
      </c>
    </row>
    <row r="97" spans="1:5" ht="33.950000000000003" customHeight="1" x14ac:dyDescent="0.25">
      <c r="A97" s="35" t="s">
        <v>328</v>
      </c>
      <c r="B97" s="7" t="str" cm="1">
        <f t="array" ref="B97">IFERROR(INDEX(#REF!,SMALL(IF(#REF!=rngInvoice,ROW(#REF!)-ROW(#REF!)), ROW(72:72)), MATCH($B$6,#REF!, 0)),"")</f>
        <v/>
      </c>
      <c r="C97" s="5" t="str" cm="1">
        <f t="array" ref="C97">IFERROR(INDEX(#REF!,SMALL(IF(#REF!=rngInvoice,ROW(#REF!)-ROW(#REF!)), ROW(72:72)), MATCH($C$6,#REF!, 0)),"")</f>
        <v/>
      </c>
      <c r="D97" s="34"/>
      <c r="E97" s="26">
        <f>SUBTOTAL(109,E96:E96)</f>
        <v>5189.8599999999997</v>
      </c>
    </row>
    <row r="98" spans="1:5" ht="33.950000000000003" customHeight="1" x14ac:dyDescent="0.25">
      <c r="A98" s="40" t="s">
        <v>329</v>
      </c>
      <c r="B98" s="7" t="s">
        <v>88</v>
      </c>
      <c r="C98" s="5" t="s">
        <v>88</v>
      </c>
      <c r="D98" s="34" t="s">
        <v>89</v>
      </c>
      <c r="E98" s="32">
        <v>656.94</v>
      </c>
    </row>
    <row r="99" spans="1:5" ht="33.950000000000003" customHeight="1" x14ac:dyDescent="0.25">
      <c r="A99" s="35" t="s">
        <v>330</v>
      </c>
      <c r="B99" s="7" t="str" cm="1">
        <f t="array" ref="B99">IFERROR(INDEX(#REF!,SMALL(IF(#REF!=rngInvoice,ROW(#REF!)-ROW(#REF!)), ROW(72:72)), MATCH($B$6,#REF!, 0)),"")</f>
        <v/>
      </c>
      <c r="C99" s="5" t="str" cm="1">
        <f t="array" ref="C99">IFERROR(INDEX(#REF!,SMALL(IF(#REF!=rngInvoice,ROW(#REF!)-ROW(#REF!)), ROW(72:72)), MATCH($C$6,#REF!, 0)),"")</f>
        <v/>
      </c>
      <c r="D99" s="34"/>
      <c r="E99" s="26">
        <f>SUBTOTAL(109,E98:E98)</f>
        <v>656.94</v>
      </c>
    </row>
    <row r="100" spans="1:5" ht="33.950000000000003" customHeight="1" x14ac:dyDescent="0.25">
      <c r="A100" s="44" t="s">
        <v>331</v>
      </c>
      <c r="B100" s="45" t="s">
        <v>88</v>
      </c>
      <c r="C100" s="46" t="s">
        <v>88</v>
      </c>
      <c r="D100" s="47" t="s">
        <v>89</v>
      </c>
      <c r="E100" s="48">
        <v>755.49</v>
      </c>
    </row>
    <row r="101" spans="1:5" ht="33.950000000000003" customHeight="1" x14ac:dyDescent="0.25">
      <c r="A101" s="35" t="s">
        <v>332</v>
      </c>
      <c r="B101" s="7" t="str" cm="1">
        <f t="array" ref="B101">IFERROR(INDEX(#REF!,SMALL(IF(#REF!=rngInvoice,ROW(#REF!)-ROW(#REF!)), ROW(94:94)), MATCH($B$6,#REF!, 0)),"")</f>
        <v/>
      </c>
      <c r="C101" s="5" t="str" cm="1">
        <f t="array" ref="C101">IFERROR(INDEX(#REF!,SMALL(IF(#REF!=rngInvoice,ROW(#REF!)-ROW(#REF!)), ROW(94:94)), MATCH($C$6,#REF!, 0)),"")</f>
        <v/>
      </c>
      <c r="D101" s="34"/>
      <c r="E101" s="26">
        <f>SUBTOTAL(109,E100:E100)</f>
        <v>755.49</v>
      </c>
    </row>
    <row r="102" spans="1:5" ht="33.950000000000003" customHeight="1" x14ac:dyDescent="0.25">
      <c r="A102" s="40" t="s">
        <v>333</v>
      </c>
      <c r="B102" s="7" t="s">
        <v>88</v>
      </c>
      <c r="C102" s="5" t="s">
        <v>88</v>
      </c>
      <c r="D102" s="34" t="s">
        <v>89</v>
      </c>
      <c r="E102" s="32">
        <v>1154.8800000000001</v>
      </c>
    </row>
    <row r="103" spans="1:5" ht="33.950000000000003" customHeight="1" x14ac:dyDescent="0.25">
      <c r="A103" s="35" t="s">
        <v>334</v>
      </c>
      <c r="B103" s="7" t="str" cm="1">
        <f t="array" ref="B103">IFERROR(INDEX(#REF!,SMALL(IF(#REF!=rngInvoice,ROW(#REF!)-ROW(#REF!)), ROW(95:95)), MATCH($B$6,#REF!, 0)),"")</f>
        <v/>
      </c>
      <c r="C103" s="5" t="str" cm="1">
        <f t="array" ref="C103">IFERROR(INDEX(#REF!,SMALL(IF(#REF!=rngInvoice,ROW(#REF!)-ROW(#REF!)), ROW(95:95)), MATCH($C$6,#REF!, 0)),"")</f>
        <v/>
      </c>
      <c r="D103" s="34"/>
      <c r="E103" s="26">
        <f>SUBTOTAL(109,E102:E102)</f>
        <v>1154.8800000000001</v>
      </c>
    </row>
    <row r="104" spans="1:5" ht="33.950000000000003" customHeight="1" x14ac:dyDescent="0.25">
      <c r="A104" s="40" t="s">
        <v>335</v>
      </c>
      <c r="B104" s="7" t="s">
        <v>88</v>
      </c>
      <c r="C104" s="5" t="s">
        <v>88</v>
      </c>
      <c r="D104" s="34" t="s">
        <v>89</v>
      </c>
      <c r="E104" s="32">
        <v>1182.5</v>
      </c>
    </row>
    <row r="105" spans="1:5" ht="33.950000000000003" customHeight="1" x14ac:dyDescent="0.25">
      <c r="A105" s="35" t="s">
        <v>336</v>
      </c>
      <c r="B105" s="7" t="str" cm="1">
        <f t="array" ref="B105">IFERROR(INDEX(#REF!,SMALL(IF(#REF!=rngInvoice,ROW(#REF!)-ROW(#REF!)), ROW(95:95)), MATCH($B$6,#REF!, 0)),"")</f>
        <v/>
      </c>
      <c r="C105" s="5" t="str" cm="1">
        <f t="array" ref="C105">IFERROR(INDEX(#REF!,SMALL(IF(#REF!=rngInvoice,ROW(#REF!)-ROW(#REF!)), ROW(95:95)), MATCH($C$6,#REF!, 0)),"")</f>
        <v/>
      </c>
      <c r="D105" s="34"/>
      <c r="E105" s="26">
        <f>SUBTOTAL(109,E104:E104)</f>
        <v>1182.5</v>
      </c>
    </row>
    <row r="106" spans="1:5" ht="33.950000000000003" customHeight="1" x14ac:dyDescent="0.25">
      <c r="A106" s="40" t="s">
        <v>337</v>
      </c>
      <c r="B106" s="7" t="s">
        <v>88</v>
      </c>
      <c r="C106" s="5" t="s">
        <v>88</v>
      </c>
      <c r="D106" s="34" t="s">
        <v>89</v>
      </c>
      <c r="E106" s="32">
        <v>2611.36</v>
      </c>
    </row>
    <row r="107" spans="1:5" ht="33.950000000000003" customHeight="1" x14ac:dyDescent="0.25">
      <c r="A107" s="35" t="s">
        <v>338</v>
      </c>
      <c r="B107" s="7" t="str" cm="1">
        <f t="array" ref="B107">IFERROR(INDEX(#REF!,SMALL(IF(#REF!=rngInvoice,ROW(#REF!)-ROW(#REF!)), ROW(95:95)), MATCH($B$6,#REF!, 0)),"")</f>
        <v/>
      </c>
      <c r="C107" s="5" t="str" cm="1">
        <f t="array" ref="C107">IFERROR(INDEX(#REF!,SMALL(IF(#REF!=rngInvoice,ROW(#REF!)-ROW(#REF!)), ROW(95:95)), MATCH($C$6,#REF!, 0)),"")</f>
        <v/>
      </c>
      <c r="D107" s="34"/>
      <c r="E107" s="26">
        <f>SUBTOTAL(109,E106:E106)</f>
        <v>2611.36</v>
      </c>
    </row>
    <row r="108" spans="1:5" ht="33.950000000000003" customHeight="1" x14ac:dyDescent="0.25">
      <c r="A108" s="40" t="s">
        <v>339</v>
      </c>
      <c r="B108" s="7" t="s">
        <v>88</v>
      </c>
      <c r="C108" s="5" t="s">
        <v>88</v>
      </c>
      <c r="D108" s="34" t="s">
        <v>89</v>
      </c>
      <c r="E108" s="32">
        <v>2594.9299999999998</v>
      </c>
    </row>
    <row r="109" spans="1:5" ht="33.950000000000003" customHeight="1" x14ac:dyDescent="0.25">
      <c r="A109" s="35" t="s">
        <v>340</v>
      </c>
      <c r="B109" s="7" t="str" cm="1">
        <f t="array" ref="B109">IFERROR(INDEX(#REF!,SMALL(IF(#REF!=rngInvoice,ROW(#REF!)-ROW(#REF!)), ROW(102:102)), MATCH($B$6,#REF!, 0)),"")</f>
        <v/>
      </c>
      <c r="C109" s="5" t="str" cm="1">
        <f t="array" ref="C109">IFERROR(INDEX(#REF!,SMALL(IF(#REF!=rngInvoice,ROW(#REF!)-ROW(#REF!)), ROW(102:102)), MATCH($C$6,#REF!, 0)),"")</f>
        <v/>
      </c>
      <c r="D109" s="34"/>
      <c r="E109" s="26">
        <f>SUBTOTAL(109,E108:E108)</f>
        <v>2594.9299999999998</v>
      </c>
    </row>
    <row r="110" spans="1:5" ht="33.950000000000003" customHeight="1" x14ac:dyDescent="0.25">
      <c r="A110" s="40" t="s">
        <v>341</v>
      </c>
      <c r="B110" s="7" t="s">
        <v>88</v>
      </c>
      <c r="C110" s="5" t="s">
        <v>88</v>
      </c>
      <c r="D110" s="34" t="s">
        <v>89</v>
      </c>
      <c r="E110" s="32">
        <v>1100.3800000000001</v>
      </c>
    </row>
    <row r="111" spans="1:5" ht="33.950000000000003" customHeight="1" x14ac:dyDescent="0.25">
      <c r="A111" s="35" t="s">
        <v>342</v>
      </c>
      <c r="B111" s="7" t="str" cm="1">
        <f t="array" ref="B111">IFERROR(INDEX(#REF!,SMALL(IF(#REF!=rngInvoice,ROW(#REF!)-ROW(#REF!)), ROW(95:95)), MATCH($B$6,#REF!, 0)),"")</f>
        <v/>
      </c>
      <c r="C111" s="5" t="str" cm="1">
        <f t="array" ref="C111">IFERROR(INDEX(#REF!,SMALL(IF(#REF!=rngInvoice,ROW(#REF!)-ROW(#REF!)), ROW(95:95)), MATCH($C$6,#REF!, 0)),"")</f>
        <v/>
      </c>
      <c r="D111" s="34"/>
      <c r="E111" s="26">
        <f>SUBTOTAL(109,E110:E110)</f>
        <v>1100.3800000000001</v>
      </c>
    </row>
    <row r="112" spans="1:5" ht="33.950000000000003" customHeight="1" x14ac:dyDescent="0.25">
      <c r="A112" s="40" t="s">
        <v>343</v>
      </c>
      <c r="B112" s="7" t="s">
        <v>88</v>
      </c>
      <c r="C112" s="5" t="s">
        <v>88</v>
      </c>
      <c r="D112" s="34" t="s">
        <v>89</v>
      </c>
      <c r="E112" s="32">
        <v>4117.41</v>
      </c>
    </row>
    <row r="113" spans="1:5" ht="33.950000000000003" customHeight="1" x14ac:dyDescent="0.25">
      <c r="A113" s="35" t="s">
        <v>344</v>
      </c>
      <c r="B113" s="7" t="str" cm="1">
        <f t="array" ref="B113">IFERROR(INDEX(#REF!,SMALL(IF(#REF!=rngInvoice,ROW(#REF!)-ROW(#REF!)), ROW(106:106)), MATCH($B$6,#REF!, 0)),"")</f>
        <v/>
      </c>
      <c r="C113" s="5" t="str" cm="1">
        <f t="array" ref="C113">IFERROR(INDEX(#REF!,SMALL(IF(#REF!=rngInvoice,ROW(#REF!)-ROW(#REF!)), ROW(106:106)), MATCH($C$6,#REF!, 0)),"")</f>
        <v/>
      </c>
      <c r="D113" s="34"/>
      <c r="E113" s="26">
        <f>SUBTOTAL(109,E112:E112)</f>
        <v>4117.41</v>
      </c>
    </row>
    <row r="114" spans="1:5" ht="33.950000000000003" customHeight="1" x14ac:dyDescent="0.25">
      <c r="A114" s="40" t="s">
        <v>345</v>
      </c>
      <c r="B114" s="7" t="s">
        <v>88</v>
      </c>
      <c r="C114" s="5" t="s">
        <v>88</v>
      </c>
      <c r="D114" s="34" t="s">
        <v>89</v>
      </c>
      <c r="E114" s="32">
        <v>320.05</v>
      </c>
    </row>
    <row r="115" spans="1:5" ht="33.950000000000003" customHeight="1" x14ac:dyDescent="0.25">
      <c r="A115" s="35" t="s">
        <v>388</v>
      </c>
      <c r="B115" s="7" t="str" cm="1">
        <f t="array" ref="B115">IFERROR(INDEX(#REF!,SMALL(IF(#REF!=rngInvoice,ROW(#REF!)-ROW(#REF!)), ROW(106:106)), MATCH($B$6,#REF!, 0)),"")</f>
        <v/>
      </c>
      <c r="C115" s="5" t="str" cm="1">
        <f t="array" ref="C115">IFERROR(INDEX(#REF!,SMALL(IF(#REF!=rngInvoice,ROW(#REF!)-ROW(#REF!)), ROW(106:106)), MATCH($C$6,#REF!, 0)),"")</f>
        <v/>
      </c>
      <c r="D115" s="34"/>
      <c r="E115" s="26">
        <f>SUBTOTAL(109,E114:E114)</f>
        <v>320.05</v>
      </c>
    </row>
    <row r="116" spans="1:5" ht="33.950000000000003" customHeight="1" x14ac:dyDescent="0.25">
      <c r="A116" s="44" t="s">
        <v>346</v>
      </c>
      <c r="B116" s="7" t="s">
        <v>88</v>
      </c>
      <c r="C116" s="5" t="s">
        <v>88</v>
      </c>
      <c r="D116" s="34" t="s">
        <v>89</v>
      </c>
      <c r="E116" s="48">
        <v>1100.3800000000001</v>
      </c>
    </row>
    <row r="117" spans="1:5" ht="33.950000000000003" customHeight="1" x14ac:dyDescent="0.25">
      <c r="A117" s="35" t="s">
        <v>389</v>
      </c>
      <c r="B117" s="7" t="str" cm="1">
        <f t="array" ref="B117">IFERROR(INDEX(#REF!,SMALL(IF(#REF!=rngInvoice,ROW(#REF!)-ROW(#REF!)), ROW(106:106)), MATCH($B$6,#REF!, 0)),"")</f>
        <v/>
      </c>
      <c r="C117" s="5" t="str" cm="1">
        <f t="array" ref="C117">IFERROR(INDEX(#REF!,SMALL(IF(#REF!=rngInvoice,ROW(#REF!)-ROW(#REF!)), ROW(106:106)), MATCH($C$6,#REF!, 0)),"")</f>
        <v/>
      </c>
      <c r="D117" s="34"/>
      <c r="E117" s="26">
        <f>SUBTOTAL(109,E116:E116)</f>
        <v>1100.3800000000001</v>
      </c>
    </row>
    <row r="118" spans="1:5" ht="33.950000000000003" customHeight="1" x14ac:dyDescent="0.25">
      <c r="A118" s="44" t="s">
        <v>210</v>
      </c>
      <c r="B118" s="7" t="s">
        <v>88</v>
      </c>
      <c r="C118" s="5" t="s">
        <v>88</v>
      </c>
      <c r="D118" s="34" t="s">
        <v>89</v>
      </c>
      <c r="E118" s="48">
        <v>739.06</v>
      </c>
    </row>
    <row r="119" spans="1:5" ht="33.950000000000003" customHeight="1" x14ac:dyDescent="0.25">
      <c r="A119" s="35" t="s">
        <v>225</v>
      </c>
      <c r="B119" s="7" t="str" cm="1">
        <f t="array" ref="B119">IFERROR(INDEX(#REF!,SMALL(IF(#REF!=rngInvoice,ROW(#REF!)-ROW(#REF!)), ROW(106:106)), MATCH($B$6,#REF!, 0)),"")</f>
        <v/>
      </c>
      <c r="C119" s="5" t="str" cm="1">
        <f t="array" ref="C119">IFERROR(INDEX(#REF!,SMALL(IF(#REF!=rngInvoice,ROW(#REF!)-ROW(#REF!)), ROW(106:106)), MATCH($C$6,#REF!, 0)),"")</f>
        <v/>
      </c>
      <c r="D119" s="34"/>
      <c r="E119" s="26">
        <f>SUBTOTAL(109,E118:E118)</f>
        <v>739.06</v>
      </c>
    </row>
    <row r="120" spans="1:5" ht="33.950000000000003" customHeight="1" x14ac:dyDescent="0.25">
      <c r="A120" s="44" t="s">
        <v>347</v>
      </c>
      <c r="B120" s="45" t="s">
        <v>88</v>
      </c>
      <c r="C120" s="46" t="s">
        <v>88</v>
      </c>
      <c r="D120" s="47" t="s">
        <v>89</v>
      </c>
      <c r="E120" s="48">
        <v>1100.3800000000001</v>
      </c>
    </row>
    <row r="121" spans="1:5" ht="33.950000000000003" customHeight="1" x14ac:dyDescent="0.25">
      <c r="A121" s="35" t="s">
        <v>390</v>
      </c>
      <c r="B121" s="7" t="str" cm="1">
        <f t="array" ref="B121">IFERROR(INDEX(#REF!,SMALL(IF(#REF!=rngInvoice,ROW(#REF!)-ROW(#REF!)), ROW(106:106)), MATCH($B$6,#REF!, 0)),"")</f>
        <v/>
      </c>
      <c r="C121" s="5" t="str" cm="1">
        <f t="array" ref="C121">IFERROR(INDEX(#REF!,SMALL(IF(#REF!=rngInvoice,ROW(#REF!)-ROW(#REF!)), ROW(106:106)), MATCH($C$6,#REF!, 0)),"")</f>
        <v/>
      </c>
      <c r="D121" s="34"/>
      <c r="E121" s="26">
        <f>SUBTOTAL(109,E120:E120)</f>
        <v>1100.3800000000001</v>
      </c>
    </row>
    <row r="122" spans="1:5" ht="33.950000000000003" customHeight="1" x14ac:dyDescent="0.25">
      <c r="A122" s="44" t="s">
        <v>348</v>
      </c>
      <c r="B122" s="45" t="s">
        <v>88</v>
      </c>
      <c r="C122" s="46" t="s">
        <v>88</v>
      </c>
      <c r="D122" s="47" t="s">
        <v>89</v>
      </c>
      <c r="E122" s="48">
        <v>2118.64</v>
      </c>
    </row>
    <row r="123" spans="1:5" ht="33.950000000000003" customHeight="1" x14ac:dyDescent="0.25">
      <c r="A123" s="35" t="s">
        <v>391</v>
      </c>
      <c r="B123" s="7" t="str" cm="1">
        <f t="array" ref="B123">IFERROR(INDEX(#REF!,SMALL(IF(#REF!=rngInvoice,ROW(#REF!)-ROW(#REF!)), ROW(106:106)), MATCH($B$6,#REF!, 0)),"")</f>
        <v/>
      </c>
      <c r="C123" s="5" t="str" cm="1">
        <f t="array" ref="C123">IFERROR(INDEX(#REF!,SMALL(IF(#REF!=rngInvoice,ROW(#REF!)-ROW(#REF!)), ROW(106:106)), MATCH($C$6,#REF!, 0)),"")</f>
        <v/>
      </c>
      <c r="D123" s="34"/>
      <c r="E123" s="26">
        <f>SUBTOTAL(109,E122:E122)</f>
        <v>2118.64</v>
      </c>
    </row>
    <row r="124" spans="1:5" ht="33.950000000000003" customHeight="1" x14ac:dyDescent="0.25">
      <c r="A124" s="44" t="s">
        <v>349</v>
      </c>
      <c r="B124" s="45" t="s">
        <v>88</v>
      </c>
      <c r="C124" s="46" t="s">
        <v>88</v>
      </c>
      <c r="D124" s="47" t="s">
        <v>89</v>
      </c>
      <c r="E124" s="48">
        <v>312.05</v>
      </c>
    </row>
    <row r="125" spans="1:5" ht="33.950000000000003" customHeight="1" x14ac:dyDescent="0.25">
      <c r="A125" s="35" t="s">
        <v>392</v>
      </c>
      <c r="B125" s="7" t="str" cm="1">
        <f t="array" ref="B125">IFERROR(INDEX(#REF!,SMALL(IF(#REF!=rngInvoice,ROW(#REF!)-ROW(#REF!)), ROW(106:106)), MATCH($B$6,#REF!, 0)),"")</f>
        <v/>
      </c>
      <c r="C125" s="5" t="str" cm="1">
        <f t="array" ref="C125">IFERROR(INDEX(#REF!,SMALL(IF(#REF!=rngInvoice,ROW(#REF!)-ROW(#REF!)), ROW(106:106)), MATCH($C$6,#REF!, 0)),"")</f>
        <v/>
      </c>
      <c r="D125" s="34"/>
      <c r="E125" s="26">
        <f>SUBTOTAL(109,E124:E124)</f>
        <v>312.05</v>
      </c>
    </row>
    <row r="126" spans="1:5" ht="33.950000000000003" customHeight="1" x14ac:dyDescent="0.25">
      <c r="A126" s="44" t="s">
        <v>350</v>
      </c>
      <c r="B126" s="45" t="s">
        <v>88</v>
      </c>
      <c r="C126" s="46" t="s">
        <v>88</v>
      </c>
      <c r="D126" s="47" t="s">
        <v>89</v>
      </c>
      <c r="E126" s="48">
        <v>2442.29</v>
      </c>
    </row>
    <row r="127" spans="1:5" ht="33.950000000000003" customHeight="1" x14ac:dyDescent="0.25">
      <c r="A127" s="35" t="s">
        <v>393</v>
      </c>
      <c r="B127" s="7" t="str" cm="1">
        <f t="array" ref="B127">IFERROR(INDEX(#REF!,SMALL(IF(#REF!=rngInvoice,ROW(#REF!)-ROW(#REF!)), ROW(106:106)), MATCH($B$6,#REF!, 0)),"")</f>
        <v/>
      </c>
      <c r="C127" s="5" t="str" cm="1">
        <f t="array" ref="C127">IFERROR(INDEX(#REF!,SMALL(IF(#REF!=rngInvoice,ROW(#REF!)-ROW(#REF!)), ROW(106:106)), MATCH($C$6,#REF!, 0)),"")</f>
        <v/>
      </c>
      <c r="D127" s="34"/>
      <c r="E127" s="26">
        <f>SUBTOTAL(109,E126:E126)</f>
        <v>2442.29</v>
      </c>
    </row>
    <row r="128" spans="1:5" ht="33.950000000000003" customHeight="1" x14ac:dyDescent="0.25">
      <c r="A128" s="44" t="s">
        <v>211</v>
      </c>
      <c r="B128" s="45" t="s">
        <v>88</v>
      </c>
      <c r="C128" s="46" t="s">
        <v>88</v>
      </c>
      <c r="D128" s="47" t="s">
        <v>89</v>
      </c>
      <c r="E128" s="48">
        <v>149.68</v>
      </c>
    </row>
    <row r="129" spans="1:5" ht="33.950000000000003" customHeight="1" x14ac:dyDescent="0.25">
      <c r="A129" s="35" t="s">
        <v>226</v>
      </c>
      <c r="B129" s="7" t="str" cm="1">
        <f t="array" ref="B129">IFERROR(INDEX(#REF!,SMALL(IF(#REF!=rngInvoice,ROW(#REF!)-ROW(#REF!)), ROW(106:106)), MATCH($B$6,#REF!, 0)),"")</f>
        <v/>
      </c>
      <c r="C129" s="5" t="str" cm="1">
        <f t="array" ref="C129">IFERROR(INDEX(#REF!,SMALL(IF(#REF!=rngInvoice,ROW(#REF!)-ROW(#REF!)), ROW(106:106)), MATCH($C$6,#REF!, 0)),"")</f>
        <v/>
      </c>
      <c r="D129" s="34"/>
      <c r="E129" s="26">
        <f>SUBTOTAL(109,E128:E128)</f>
        <v>149.68</v>
      </c>
    </row>
    <row r="130" spans="1:5" ht="33.950000000000003" customHeight="1" x14ac:dyDescent="0.25">
      <c r="A130" s="44" t="s">
        <v>351</v>
      </c>
      <c r="B130" s="45" t="s">
        <v>88</v>
      </c>
      <c r="C130" s="46" t="s">
        <v>88</v>
      </c>
      <c r="D130" s="47" t="s">
        <v>89</v>
      </c>
      <c r="E130" s="48">
        <v>1762.94</v>
      </c>
    </row>
    <row r="131" spans="1:5" ht="33.950000000000003" customHeight="1" x14ac:dyDescent="0.25">
      <c r="A131" s="35" t="s">
        <v>394</v>
      </c>
      <c r="B131" s="7" t="str" cm="1">
        <f t="array" ref="B131">IFERROR(INDEX(#REF!,SMALL(IF(#REF!=rngInvoice,ROW(#REF!)-ROW(#REF!)), ROW(106:106)), MATCH($B$6,#REF!, 0)),"")</f>
        <v/>
      </c>
      <c r="C131" s="5" t="str" cm="1">
        <f t="array" ref="C131">IFERROR(INDEX(#REF!,SMALL(IF(#REF!=rngInvoice,ROW(#REF!)-ROW(#REF!)), ROW(106:106)), MATCH($C$6,#REF!, 0)),"")</f>
        <v/>
      </c>
      <c r="D131" s="34"/>
      <c r="E131" s="26">
        <f>SUBTOTAL(109,E130:E130)</f>
        <v>1762.94</v>
      </c>
    </row>
    <row r="132" spans="1:5" ht="33.950000000000003" customHeight="1" x14ac:dyDescent="0.25">
      <c r="A132" s="40" t="s">
        <v>352</v>
      </c>
      <c r="B132" s="7" t="s">
        <v>88</v>
      </c>
      <c r="C132" s="5" t="s">
        <v>88</v>
      </c>
      <c r="D132" s="34" t="s">
        <v>89</v>
      </c>
      <c r="E132" s="32">
        <v>903.3</v>
      </c>
    </row>
    <row r="133" spans="1:5" ht="33.950000000000003" customHeight="1" x14ac:dyDescent="0.25">
      <c r="A133" s="35" t="s">
        <v>395</v>
      </c>
      <c r="B133" s="7" t="str" cm="1">
        <f t="array" ref="B133">IFERROR(INDEX(#REF!,SMALL(IF(#REF!=rngInvoice,ROW(#REF!)-ROW(#REF!)), ROW(106:106)), MATCH($B$6,#REF!, 0)),"")</f>
        <v/>
      </c>
      <c r="C133" s="5" t="str" cm="1">
        <f t="array" ref="C133">IFERROR(INDEX(#REF!,SMALL(IF(#REF!=rngInvoice,ROW(#REF!)-ROW(#REF!)), ROW(106:106)), MATCH($C$6,#REF!, 0)),"")</f>
        <v/>
      </c>
      <c r="D133" s="34"/>
      <c r="E133" s="26">
        <f>SUBTOTAL(109,E132:E132)</f>
        <v>903.3</v>
      </c>
    </row>
    <row r="134" spans="1:5" ht="33.950000000000003" customHeight="1" x14ac:dyDescent="0.25">
      <c r="A134" s="40" t="s">
        <v>353</v>
      </c>
      <c r="B134" s="7" t="s">
        <v>88</v>
      </c>
      <c r="C134" s="5" t="s">
        <v>88</v>
      </c>
      <c r="D134" s="34" t="s">
        <v>89</v>
      </c>
      <c r="E134" s="32">
        <v>522.17999999999995</v>
      </c>
    </row>
    <row r="135" spans="1:5" ht="33.950000000000003" customHeight="1" x14ac:dyDescent="0.25">
      <c r="A135" s="35" t="s">
        <v>396</v>
      </c>
      <c r="B135" s="7" t="str" cm="1">
        <f t="array" ref="B135">IFERROR(INDEX(#REF!,SMALL(IF(#REF!=rngInvoice,ROW(#REF!)-ROW(#REF!)), ROW(106:106)), MATCH($B$6,#REF!, 0)),"")</f>
        <v/>
      </c>
      <c r="C135" s="5" t="str" cm="1">
        <f t="array" ref="C135">IFERROR(INDEX(#REF!,SMALL(IF(#REF!=rngInvoice,ROW(#REF!)-ROW(#REF!)), ROW(106:106)), MATCH($C$6,#REF!, 0)),"")</f>
        <v/>
      </c>
      <c r="D135" s="34"/>
      <c r="E135" s="26">
        <f>SUBTOTAL(109,E134:E134)</f>
        <v>522.17999999999995</v>
      </c>
    </row>
    <row r="136" spans="1:5" ht="33.950000000000003" customHeight="1" x14ac:dyDescent="0.25">
      <c r="A136" s="44" t="s">
        <v>354</v>
      </c>
      <c r="B136" s="45" t="s">
        <v>88</v>
      </c>
      <c r="C136" s="46" t="s">
        <v>88</v>
      </c>
      <c r="D136" s="47" t="s">
        <v>89</v>
      </c>
      <c r="E136" s="48">
        <v>1522.9</v>
      </c>
    </row>
    <row r="137" spans="1:5" ht="33.950000000000003" customHeight="1" x14ac:dyDescent="0.25">
      <c r="A137" s="35" t="s">
        <v>397</v>
      </c>
      <c r="B137" s="7" t="str" cm="1">
        <f t="array" ref="B137">IFERROR(INDEX(#REF!,SMALL(IF(#REF!=rngInvoice,ROW(#REF!)-ROW(#REF!)), ROW(106:106)), MATCH($B$6,#REF!, 0)),"")</f>
        <v/>
      </c>
      <c r="C137" s="5" t="str" cm="1">
        <f t="array" ref="C137">IFERROR(INDEX(#REF!,SMALL(IF(#REF!=rngInvoice,ROW(#REF!)-ROW(#REF!)), ROW(106:106)), MATCH($C$6,#REF!, 0)),"")</f>
        <v/>
      </c>
      <c r="D137" s="34"/>
      <c r="E137" s="26">
        <f>SUBTOTAL(109,E136:E136)</f>
        <v>1522.9</v>
      </c>
    </row>
    <row r="138" spans="1:5" ht="33.950000000000003" customHeight="1" x14ac:dyDescent="0.25">
      <c r="A138" s="44" t="s">
        <v>355</v>
      </c>
      <c r="B138" s="45" t="s">
        <v>88</v>
      </c>
      <c r="C138" s="46" t="s">
        <v>88</v>
      </c>
      <c r="D138" s="47" t="s">
        <v>89</v>
      </c>
      <c r="E138" s="48">
        <v>476.29</v>
      </c>
    </row>
    <row r="139" spans="1:5" ht="33.950000000000003" customHeight="1" x14ac:dyDescent="0.25">
      <c r="A139" s="35" t="s">
        <v>398</v>
      </c>
      <c r="B139" s="7" t="str" cm="1">
        <f t="array" ref="B139">IFERROR(INDEX(#REF!,SMALL(IF(#REF!=rngInvoice,ROW(#REF!)-ROW(#REF!)), ROW(106:106)), MATCH($B$6,#REF!, 0)),"")</f>
        <v/>
      </c>
      <c r="C139" s="5" t="str" cm="1">
        <f t="array" ref="C139">IFERROR(INDEX(#REF!,SMALL(IF(#REF!=rngInvoice,ROW(#REF!)-ROW(#REF!)), ROW(106:106)), MATCH($C$6,#REF!, 0)),"")</f>
        <v/>
      </c>
      <c r="D139" s="34"/>
      <c r="E139" s="26">
        <f>SUBTOTAL(109,E138:E138)</f>
        <v>476.29</v>
      </c>
    </row>
    <row r="140" spans="1:5" ht="33.950000000000003" customHeight="1" x14ac:dyDescent="0.25">
      <c r="A140" s="44" t="s">
        <v>356</v>
      </c>
      <c r="B140" s="45" t="s">
        <v>88</v>
      </c>
      <c r="C140" s="46" t="s">
        <v>88</v>
      </c>
      <c r="D140" s="47" t="s">
        <v>89</v>
      </c>
      <c r="E140" s="48">
        <v>1313.89</v>
      </c>
    </row>
    <row r="141" spans="1:5" ht="33.950000000000003" customHeight="1" x14ac:dyDescent="0.25">
      <c r="A141" s="35" t="s">
        <v>399</v>
      </c>
      <c r="B141" s="7" t="str" cm="1">
        <f t="array" ref="B141">IFERROR(INDEX(#REF!,SMALL(IF(#REF!=rngInvoice,ROW(#REF!)-ROW(#REF!)), ROW(106:106)), MATCH($B$6,#REF!, 0)),"")</f>
        <v/>
      </c>
      <c r="C141" s="5" t="str" cm="1">
        <f t="array" ref="C141">IFERROR(INDEX(#REF!,SMALL(IF(#REF!=rngInvoice,ROW(#REF!)-ROW(#REF!)), ROW(106:106)), MATCH($C$6,#REF!, 0)),"")</f>
        <v/>
      </c>
      <c r="D141" s="34"/>
      <c r="E141" s="26">
        <f>SUBTOTAL(109,E140:E140)</f>
        <v>1313.89</v>
      </c>
    </row>
    <row r="142" spans="1:5" ht="33.950000000000003" customHeight="1" x14ac:dyDescent="0.25">
      <c r="A142" s="44" t="s">
        <v>357</v>
      </c>
      <c r="B142" s="45" t="s">
        <v>88</v>
      </c>
      <c r="C142" s="46" t="s">
        <v>88</v>
      </c>
      <c r="D142" s="47" t="s">
        <v>89</v>
      </c>
      <c r="E142" s="48">
        <v>344.89</v>
      </c>
    </row>
    <row r="143" spans="1:5" ht="33.950000000000003" customHeight="1" x14ac:dyDescent="0.25">
      <c r="A143" s="35" t="s">
        <v>400</v>
      </c>
      <c r="B143" s="45" t="str" cm="1">
        <f t="array" ref="B143">IFERROR(INDEX(#REF!,SMALL(IF(#REF!=rngInvoice,ROW(#REF!)-ROW(#REF!)), ROW(137:137)), MATCH($B$6,#REF!, 0)),"")</f>
        <v/>
      </c>
      <c r="C143" s="46" t="str" cm="1">
        <f t="array" ref="C143">IFERROR(INDEX(#REF!,SMALL(IF(#REF!=rngInvoice,ROW(#REF!)-ROW(#REF!)), ROW(137:137)), MATCH($C$6,#REF!, 0)),"")</f>
        <v/>
      </c>
      <c r="D143" s="47"/>
      <c r="E143" s="26">
        <f>SUBTOTAL(109,E142:E142)</f>
        <v>344.89</v>
      </c>
    </row>
    <row r="144" spans="1:5" ht="33.950000000000003" customHeight="1" x14ac:dyDescent="0.25">
      <c r="A144" s="44" t="s">
        <v>358</v>
      </c>
      <c r="B144" s="45" t="s">
        <v>88</v>
      </c>
      <c r="C144" s="46" t="s">
        <v>88</v>
      </c>
      <c r="D144" s="47" t="s">
        <v>89</v>
      </c>
      <c r="E144" s="48">
        <v>4352.26</v>
      </c>
    </row>
    <row r="145" spans="1:5" ht="33.950000000000003" customHeight="1" x14ac:dyDescent="0.25">
      <c r="A145" s="35" t="s">
        <v>401</v>
      </c>
      <c r="B145" s="45" t="str" cm="1">
        <f t="array" ref="B145">IFERROR(INDEX(#REF!,SMALL(IF(#REF!=rngInvoice,ROW(#REF!)-ROW(#REF!)), ROW(137:137)), MATCH($B$6,#REF!, 0)),"")</f>
        <v/>
      </c>
      <c r="C145" s="46" t="str" cm="1">
        <f t="array" ref="C145">IFERROR(INDEX(#REF!,SMALL(IF(#REF!=rngInvoice,ROW(#REF!)-ROW(#REF!)), ROW(137:137)), MATCH($C$6,#REF!, 0)),"")</f>
        <v/>
      </c>
      <c r="D145" s="47"/>
      <c r="E145" s="26">
        <f>SUBTOTAL(109,E144:E144)</f>
        <v>4352.26</v>
      </c>
    </row>
    <row r="146" spans="1:5" ht="33.950000000000003" customHeight="1" x14ac:dyDescent="0.25">
      <c r="A146" s="44" t="s">
        <v>359</v>
      </c>
      <c r="B146" s="45" t="s">
        <v>88</v>
      </c>
      <c r="C146" s="46" t="s">
        <v>88</v>
      </c>
      <c r="D146" s="47" t="s">
        <v>89</v>
      </c>
      <c r="E146" s="48">
        <v>4927.08</v>
      </c>
    </row>
    <row r="147" spans="1:5" ht="33.950000000000003" customHeight="1" x14ac:dyDescent="0.25">
      <c r="A147" s="35" t="s">
        <v>402</v>
      </c>
      <c r="B147" s="45" t="str" cm="1">
        <f t="array" ref="B147">IFERROR(INDEX(#REF!,SMALL(IF(#REF!=rngInvoice,ROW(#REF!)-ROW(#REF!)), ROW(137:137)), MATCH($B$6,#REF!, 0)),"")</f>
        <v/>
      </c>
      <c r="C147" s="46" t="str" cm="1">
        <f t="array" ref="C147">IFERROR(INDEX(#REF!,SMALL(IF(#REF!=rngInvoice,ROW(#REF!)-ROW(#REF!)), ROW(137:137)), MATCH($C$6,#REF!, 0)),"")</f>
        <v/>
      </c>
      <c r="D147" s="47"/>
      <c r="E147" s="26">
        <f>SUBTOTAL(109,E146:E146)</f>
        <v>4927.08</v>
      </c>
    </row>
    <row r="148" spans="1:5" ht="33.950000000000003" customHeight="1" x14ac:dyDescent="0.25">
      <c r="A148" s="44" t="s">
        <v>360</v>
      </c>
      <c r="B148" s="45" t="s">
        <v>88</v>
      </c>
      <c r="C148" s="46" t="s">
        <v>88</v>
      </c>
      <c r="D148" s="47" t="s">
        <v>89</v>
      </c>
      <c r="E148" s="48">
        <v>1740.9</v>
      </c>
    </row>
    <row r="149" spans="1:5" ht="33.950000000000003" customHeight="1" x14ac:dyDescent="0.25">
      <c r="A149" s="35" t="s">
        <v>403</v>
      </c>
      <c r="B149" s="45" t="str" cm="1">
        <f t="array" ref="B149">IFERROR(INDEX(#REF!,SMALL(IF(#REF!=rngInvoice,ROW(#REF!)-ROW(#REF!)), ROW(137:137)), MATCH($B$6,#REF!, 0)),"")</f>
        <v/>
      </c>
      <c r="C149" s="46" t="str" cm="1">
        <f t="array" ref="C149">IFERROR(INDEX(#REF!,SMALL(IF(#REF!=rngInvoice,ROW(#REF!)-ROW(#REF!)), ROW(137:137)), MATCH($C$6,#REF!, 0)),"")</f>
        <v/>
      </c>
      <c r="D149" s="47"/>
      <c r="E149" s="26">
        <f>SUBTOTAL(109,E148:E148)</f>
        <v>1740.9</v>
      </c>
    </row>
    <row r="150" spans="1:5" ht="33.950000000000003" customHeight="1" x14ac:dyDescent="0.25">
      <c r="A150" s="44" t="s">
        <v>361</v>
      </c>
      <c r="B150" s="45" t="s">
        <v>88</v>
      </c>
      <c r="C150" s="46" t="s">
        <v>88</v>
      </c>
      <c r="D150" s="47" t="s">
        <v>89</v>
      </c>
      <c r="E150" s="48">
        <v>2644.51</v>
      </c>
    </row>
    <row r="151" spans="1:5" ht="33.950000000000003" customHeight="1" x14ac:dyDescent="0.25">
      <c r="A151" s="35" t="s">
        <v>404</v>
      </c>
      <c r="B151" s="45" t="str" cm="1">
        <f t="array" ref="B151">IFERROR(INDEX(#REF!,SMALL(IF(#REF!=rngInvoice,ROW(#REF!)-ROW(#REF!)), ROW(137:137)), MATCH($B$6,#REF!, 0)),"")</f>
        <v/>
      </c>
      <c r="C151" s="46" t="str" cm="1">
        <f t="array" ref="C151">IFERROR(INDEX(#REF!,SMALL(IF(#REF!=rngInvoice,ROW(#REF!)-ROW(#REF!)), ROW(137:137)), MATCH($C$6,#REF!, 0)),"")</f>
        <v/>
      </c>
      <c r="D151" s="47"/>
      <c r="E151" s="26">
        <f>SUBTOTAL(109,E150:E150)</f>
        <v>2644.51</v>
      </c>
    </row>
    <row r="152" spans="1:5" ht="33.950000000000003" customHeight="1" x14ac:dyDescent="0.25">
      <c r="A152" s="44" t="s">
        <v>212</v>
      </c>
      <c r="B152" s="45" t="s">
        <v>88</v>
      </c>
      <c r="C152" s="46" t="s">
        <v>88</v>
      </c>
      <c r="D152" s="47" t="s">
        <v>89</v>
      </c>
      <c r="E152" s="48">
        <v>344.89</v>
      </c>
    </row>
    <row r="153" spans="1:5" ht="33.950000000000003" customHeight="1" x14ac:dyDescent="0.25">
      <c r="A153" s="35" t="s">
        <v>227</v>
      </c>
      <c r="B153" s="45" t="str" cm="1">
        <f t="array" ref="B153">IFERROR(INDEX(#REF!,SMALL(IF(#REF!=rngInvoice,ROW(#REF!)-ROW(#REF!)), ROW(137:137)), MATCH($B$6,#REF!, 0)),"")</f>
        <v/>
      </c>
      <c r="C153" s="46" t="str" cm="1">
        <f t="array" ref="C153">IFERROR(INDEX(#REF!,SMALL(IF(#REF!=rngInvoice,ROW(#REF!)-ROW(#REF!)), ROW(137:137)), MATCH($C$6,#REF!, 0)),"")</f>
        <v/>
      </c>
      <c r="D153" s="47"/>
      <c r="E153" s="26">
        <f>SUBTOTAL(109,E152:E152)</f>
        <v>344.89</v>
      </c>
    </row>
    <row r="154" spans="1:5" ht="33.950000000000003" customHeight="1" x14ac:dyDescent="0.25">
      <c r="A154" s="44" t="s">
        <v>362</v>
      </c>
      <c r="B154" s="45" t="s">
        <v>88</v>
      </c>
      <c r="C154" s="46" t="s">
        <v>88</v>
      </c>
      <c r="D154" s="47" t="s">
        <v>89</v>
      </c>
      <c r="E154" s="48">
        <v>1044.3699999999999</v>
      </c>
    </row>
    <row r="155" spans="1:5" ht="33.950000000000003" customHeight="1" x14ac:dyDescent="0.25">
      <c r="A155" s="35" t="s">
        <v>405</v>
      </c>
      <c r="B155" s="45" t="str" cm="1">
        <f t="array" ref="B155">IFERROR(INDEX(#REF!,SMALL(IF(#REF!=rngInvoice,ROW(#REF!)-ROW(#REF!)), ROW(137:137)), MATCH($B$6,#REF!, 0)),"")</f>
        <v/>
      </c>
      <c r="C155" s="46" t="str" cm="1">
        <f t="array" ref="C155">IFERROR(INDEX(#REF!,SMALL(IF(#REF!=rngInvoice,ROW(#REF!)-ROW(#REF!)), ROW(137:137)), MATCH($C$6,#REF!, 0)),"")</f>
        <v/>
      </c>
      <c r="D155" s="47"/>
      <c r="E155" s="26">
        <f>SUBTOTAL(109,E154:E154)</f>
        <v>1044.3699999999999</v>
      </c>
    </row>
    <row r="156" spans="1:5" ht="33.950000000000003" customHeight="1" x14ac:dyDescent="0.25">
      <c r="A156" s="44" t="s">
        <v>363</v>
      </c>
      <c r="B156" s="45" t="s">
        <v>88</v>
      </c>
      <c r="C156" s="46" t="s">
        <v>88</v>
      </c>
      <c r="D156" s="47" t="s">
        <v>89</v>
      </c>
      <c r="E156" s="48">
        <v>903.3</v>
      </c>
    </row>
    <row r="157" spans="1:5" ht="33.950000000000003" customHeight="1" x14ac:dyDescent="0.25">
      <c r="A157" s="35" t="s">
        <v>406</v>
      </c>
      <c r="B157" s="45" t="str" cm="1">
        <f t="array" ref="B157">IFERROR(INDEX(#REF!,SMALL(IF(#REF!=rngInvoice,ROW(#REF!)-ROW(#REF!)), ROW(137:137)), MATCH($B$6,#REF!, 0)),"")</f>
        <v/>
      </c>
      <c r="C157" s="46" t="str" cm="1">
        <f t="array" ref="C157">IFERROR(INDEX(#REF!,SMALL(IF(#REF!=rngInvoice,ROW(#REF!)-ROW(#REF!)), ROW(137:137)), MATCH($C$6,#REF!, 0)),"")</f>
        <v/>
      </c>
      <c r="D157" s="47"/>
      <c r="E157" s="26">
        <f>SUBTOTAL(109,E156:E156)</f>
        <v>903.3</v>
      </c>
    </row>
    <row r="158" spans="1:5" ht="33.950000000000003" customHeight="1" x14ac:dyDescent="0.25">
      <c r="A158" s="44" t="s">
        <v>364</v>
      </c>
      <c r="B158" s="45" t="s">
        <v>88</v>
      </c>
      <c r="C158" s="46" t="s">
        <v>88</v>
      </c>
      <c r="D158" s="47" t="s">
        <v>89</v>
      </c>
      <c r="E158" s="48">
        <v>1642.36</v>
      </c>
    </row>
    <row r="159" spans="1:5" ht="33.950000000000003" customHeight="1" x14ac:dyDescent="0.25">
      <c r="A159" s="35" t="s">
        <v>407</v>
      </c>
      <c r="B159" s="45" t="str" cm="1">
        <f t="array" ref="B159">IFERROR(INDEX(#REF!,SMALL(IF(#REF!=rngInvoice,ROW(#REF!)-ROW(#REF!)), ROW(137:137)), MATCH($B$6,#REF!, 0)),"")</f>
        <v/>
      </c>
      <c r="C159" s="46" t="str" cm="1">
        <f t="array" ref="C159">IFERROR(INDEX(#REF!,SMALL(IF(#REF!=rngInvoice,ROW(#REF!)-ROW(#REF!)), ROW(137:137)), MATCH($C$6,#REF!, 0)),"")</f>
        <v/>
      </c>
      <c r="D159" s="47"/>
      <c r="E159" s="26">
        <f>SUBTOTAL(109,E158:E158)</f>
        <v>1642.36</v>
      </c>
    </row>
    <row r="160" spans="1:5" ht="33.950000000000003" customHeight="1" x14ac:dyDescent="0.25">
      <c r="A160" s="44" t="s">
        <v>365</v>
      </c>
      <c r="B160" s="45" t="s">
        <v>88</v>
      </c>
      <c r="C160" s="46" t="s">
        <v>88</v>
      </c>
      <c r="D160" s="47" t="s">
        <v>89</v>
      </c>
      <c r="E160" s="48">
        <v>4335.83</v>
      </c>
    </row>
    <row r="161" spans="1:5" ht="33.950000000000003" customHeight="1" x14ac:dyDescent="0.25">
      <c r="A161" s="35" t="s">
        <v>408</v>
      </c>
      <c r="B161" s="45" t="str" cm="1">
        <f t="array" ref="B161">IFERROR(INDEX(#REF!,SMALL(IF(#REF!=rngInvoice,ROW(#REF!)-ROW(#REF!)), ROW(137:137)), MATCH($B$6,#REF!, 0)),"")</f>
        <v/>
      </c>
      <c r="C161" s="46" t="str" cm="1">
        <f t="array" ref="C161">IFERROR(INDEX(#REF!,SMALL(IF(#REF!=rngInvoice,ROW(#REF!)-ROW(#REF!)), ROW(137:137)), MATCH($C$6,#REF!, 0)),"")</f>
        <v/>
      </c>
      <c r="D161" s="47"/>
      <c r="E161" s="26">
        <f>SUBTOTAL(109,E160:E160)</f>
        <v>4335.83</v>
      </c>
    </row>
    <row r="162" spans="1:5" ht="33.950000000000003" customHeight="1" x14ac:dyDescent="0.25">
      <c r="A162" s="44" t="s">
        <v>214</v>
      </c>
      <c r="B162" s="45" t="s">
        <v>88</v>
      </c>
      <c r="C162" s="46" t="s">
        <v>88</v>
      </c>
      <c r="D162" s="47" t="s">
        <v>89</v>
      </c>
      <c r="E162" s="48">
        <v>591.25</v>
      </c>
    </row>
    <row r="163" spans="1:5" ht="33.950000000000003" customHeight="1" x14ac:dyDescent="0.25">
      <c r="A163" s="35" t="s">
        <v>229</v>
      </c>
      <c r="B163" s="45" t="str" cm="1">
        <f t="array" ref="B163">IFERROR(INDEX(#REF!,SMALL(IF(#REF!=rngInvoice,ROW(#REF!)-ROW(#REF!)), ROW(137:137)), MATCH($B$6,#REF!, 0)),"")</f>
        <v/>
      </c>
      <c r="C163" s="46" t="str" cm="1">
        <f t="array" ref="C163">IFERROR(INDEX(#REF!,SMALL(IF(#REF!=rngInvoice,ROW(#REF!)-ROW(#REF!)), ROW(137:137)), MATCH($C$6,#REF!, 0)),"")</f>
        <v/>
      </c>
      <c r="D163" s="47"/>
      <c r="E163" s="26">
        <f>SUBTOTAL(109,E162:E162)</f>
        <v>591.25</v>
      </c>
    </row>
    <row r="164" spans="1:5" ht="33.950000000000003" customHeight="1" x14ac:dyDescent="0.25">
      <c r="A164" s="44" t="s">
        <v>366</v>
      </c>
      <c r="B164" s="45" t="s">
        <v>88</v>
      </c>
      <c r="C164" s="46" t="s">
        <v>88</v>
      </c>
      <c r="D164" s="47" t="s">
        <v>89</v>
      </c>
      <c r="E164" s="48">
        <v>361.32</v>
      </c>
    </row>
    <row r="165" spans="1:5" ht="33.950000000000003" customHeight="1" x14ac:dyDescent="0.25">
      <c r="A165" s="35" t="s">
        <v>409</v>
      </c>
      <c r="B165" s="45" t="str" cm="1">
        <f t="array" ref="B165">IFERROR(INDEX(#REF!,SMALL(IF(#REF!=rngInvoice,ROW(#REF!)-ROW(#REF!)), ROW(137:137)), MATCH($B$6,#REF!, 0)),"")</f>
        <v/>
      </c>
      <c r="C165" s="46" t="str" cm="1">
        <f t="array" ref="C165">IFERROR(INDEX(#REF!,SMALL(IF(#REF!=rngInvoice,ROW(#REF!)-ROW(#REF!)), ROW(137:137)), MATCH($C$6,#REF!, 0)),"")</f>
        <v/>
      </c>
      <c r="D165" s="47"/>
      <c r="E165" s="26">
        <f>SUBTOTAL(109,E164:E164)</f>
        <v>361.32</v>
      </c>
    </row>
    <row r="166" spans="1:5" ht="33.950000000000003" customHeight="1" x14ac:dyDescent="0.25">
      <c r="A166" s="44" t="s">
        <v>367</v>
      </c>
      <c r="B166" s="45" t="s">
        <v>88</v>
      </c>
      <c r="C166" s="46" t="s">
        <v>88</v>
      </c>
      <c r="D166" s="47" t="s">
        <v>89</v>
      </c>
      <c r="E166" s="48">
        <v>2577.25</v>
      </c>
    </row>
    <row r="167" spans="1:5" ht="33.950000000000003" customHeight="1" x14ac:dyDescent="0.25">
      <c r="A167" s="35" t="s">
        <v>410</v>
      </c>
      <c r="B167" s="45" t="str" cm="1">
        <f t="array" ref="B167">IFERROR(INDEX(#REF!,SMALL(IF(#REF!=rngInvoice,ROW(#REF!)-ROW(#REF!)), ROW(137:137)), MATCH($B$6,#REF!, 0)),"")</f>
        <v/>
      </c>
      <c r="C167" s="46" t="str" cm="1">
        <f t="array" ref="C167">IFERROR(INDEX(#REF!,SMALL(IF(#REF!=rngInvoice,ROW(#REF!)-ROW(#REF!)), ROW(137:137)), MATCH($C$6,#REF!, 0)),"")</f>
        <v/>
      </c>
      <c r="D167" s="47"/>
      <c r="E167" s="26">
        <f>SUBTOTAL(109,E166:E166)</f>
        <v>2577.25</v>
      </c>
    </row>
    <row r="168" spans="1:5" ht="33.950000000000003" customHeight="1" x14ac:dyDescent="0.25">
      <c r="A168" s="44" t="s">
        <v>368</v>
      </c>
      <c r="B168" s="45" t="s">
        <v>88</v>
      </c>
      <c r="C168" s="46" t="s">
        <v>88</v>
      </c>
      <c r="D168" s="47" t="s">
        <v>89</v>
      </c>
      <c r="E168" s="48">
        <v>1937.99</v>
      </c>
    </row>
    <row r="169" spans="1:5" ht="33.950000000000003" customHeight="1" x14ac:dyDescent="0.25">
      <c r="A169" s="35" t="s">
        <v>411</v>
      </c>
      <c r="B169" s="45" t="str" cm="1">
        <f t="array" ref="B169">IFERROR(INDEX(#REF!,SMALL(IF(#REF!=rngInvoice,ROW(#REF!)-ROW(#REF!)), ROW(137:137)), MATCH($B$6,#REF!, 0)),"")</f>
        <v/>
      </c>
      <c r="C169" s="46" t="str" cm="1">
        <f t="array" ref="C169">IFERROR(INDEX(#REF!,SMALL(IF(#REF!=rngInvoice,ROW(#REF!)-ROW(#REF!)), ROW(137:137)), MATCH($C$6,#REF!, 0)),"")</f>
        <v/>
      </c>
      <c r="D169" s="47"/>
      <c r="E169" s="26">
        <f>SUBTOTAL(109,E168:E168)</f>
        <v>1937.99</v>
      </c>
    </row>
    <row r="170" spans="1:5" ht="33.950000000000003" customHeight="1" x14ac:dyDescent="0.25">
      <c r="A170" s="44" t="s">
        <v>369</v>
      </c>
      <c r="B170" s="45" t="s">
        <v>88</v>
      </c>
      <c r="C170" s="46" t="s">
        <v>88</v>
      </c>
      <c r="D170" s="47" t="s">
        <v>89</v>
      </c>
      <c r="E170" s="48">
        <v>2217.19</v>
      </c>
    </row>
    <row r="171" spans="1:5" ht="33.950000000000003" customHeight="1" x14ac:dyDescent="0.25">
      <c r="A171" s="35" t="s">
        <v>412</v>
      </c>
      <c r="B171" s="45" t="str" cm="1">
        <f t="array" ref="B171">IFERROR(INDEX(#REF!,SMALL(IF(#REF!=rngInvoice,ROW(#REF!)-ROW(#REF!)), ROW(137:137)), MATCH($B$6,#REF!, 0)),"")</f>
        <v/>
      </c>
      <c r="C171" s="46" t="str" cm="1">
        <f t="array" ref="C171">IFERROR(INDEX(#REF!,SMALL(IF(#REF!=rngInvoice,ROW(#REF!)-ROW(#REF!)), ROW(137:137)), MATCH($C$6,#REF!, 0)),"")</f>
        <v/>
      </c>
      <c r="D171" s="47"/>
      <c r="E171" s="26">
        <f>SUBTOTAL(109,E170:E170)</f>
        <v>2217.19</v>
      </c>
    </row>
    <row r="172" spans="1:5" ht="33.950000000000003" customHeight="1" x14ac:dyDescent="0.25">
      <c r="A172" s="44" t="s">
        <v>370</v>
      </c>
      <c r="B172" s="45" t="s">
        <v>88</v>
      </c>
      <c r="C172" s="46" t="s">
        <v>88</v>
      </c>
      <c r="D172" s="47" t="s">
        <v>89</v>
      </c>
      <c r="E172" s="48">
        <v>295.63</v>
      </c>
    </row>
    <row r="173" spans="1:5" ht="33.950000000000003" customHeight="1" x14ac:dyDescent="0.25">
      <c r="A173" s="35" t="s">
        <v>413</v>
      </c>
      <c r="B173" s="45" t="str" cm="1">
        <f t="array" ref="B173">IFERROR(INDEX(#REF!,SMALL(IF(#REF!=rngInvoice,ROW(#REF!)-ROW(#REF!)), ROW(137:137)), MATCH($B$6,#REF!, 0)),"")</f>
        <v/>
      </c>
      <c r="C173" s="46" t="str" cm="1">
        <f t="array" ref="C173">IFERROR(INDEX(#REF!,SMALL(IF(#REF!=rngInvoice,ROW(#REF!)-ROW(#REF!)), ROW(137:137)), MATCH($C$6,#REF!, 0)),"")</f>
        <v/>
      </c>
      <c r="D173" s="47"/>
      <c r="E173" s="26">
        <f>SUBTOTAL(109,E172:E172)</f>
        <v>295.63</v>
      </c>
    </row>
    <row r="174" spans="1:5" ht="33.950000000000003" customHeight="1" x14ac:dyDescent="0.25">
      <c r="A174" s="44" t="s">
        <v>371</v>
      </c>
      <c r="B174" s="45" t="s">
        <v>88</v>
      </c>
      <c r="C174" s="46" t="s">
        <v>88</v>
      </c>
      <c r="D174" s="47" t="s">
        <v>89</v>
      </c>
      <c r="E174" s="48">
        <v>1560.24</v>
      </c>
    </row>
    <row r="175" spans="1:5" ht="33.950000000000003" customHeight="1" x14ac:dyDescent="0.25">
      <c r="A175" s="35" t="s">
        <v>414</v>
      </c>
      <c r="B175" s="45" t="str" cm="1">
        <f t="array" ref="B175">IFERROR(INDEX(#REF!,SMALL(IF(#REF!=rngInvoice,ROW(#REF!)-ROW(#REF!)), ROW(137:137)), MATCH($B$6,#REF!, 0)),"")</f>
        <v/>
      </c>
      <c r="C175" s="46" t="str" cm="1">
        <f t="array" ref="C175">IFERROR(INDEX(#REF!,SMALL(IF(#REF!=rngInvoice,ROW(#REF!)-ROW(#REF!)), ROW(137:137)), MATCH($C$6,#REF!, 0)),"")</f>
        <v/>
      </c>
      <c r="D175" s="47"/>
      <c r="E175" s="26">
        <f>SUBTOTAL(109,E174:E174)</f>
        <v>1560.24</v>
      </c>
    </row>
    <row r="176" spans="1:5" ht="33.950000000000003" customHeight="1" x14ac:dyDescent="0.25">
      <c r="A176" s="44" t="s">
        <v>372</v>
      </c>
      <c r="B176" s="45" t="s">
        <v>88</v>
      </c>
      <c r="C176" s="46" t="s">
        <v>88</v>
      </c>
      <c r="D176" s="47" t="s">
        <v>89</v>
      </c>
      <c r="E176" s="48">
        <v>6060.31</v>
      </c>
    </row>
    <row r="177" spans="1:9" ht="33.950000000000003" customHeight="1" x14ac:dyDescent="0.25">
      <c r="A177" s="35" t="s">
        <v>415</v>
      </c>
      <c r="B177" s="45" t="str" cm="1">
        <f t="array" ref="B177">IFERROR(INDEX(#REF!,SMALL(IF(#REF!=rngInvoice,ROW(#REF!)-ROW(#REF!)), ROW(137:137)), MATCH($B$6,#REF!, 0)),"")</f>
        <v/>
      </c>
      <c r="C177" s="46" t="str" cm="1">
        <f t="array" ref="C177">IFERROR(INDEX(#REF!,SMALL(IF(#REF!=rngInvoice,ROW(#REF!)-ROW(#REF!)), ROW(137:137)), MATCH($C$6,#REF!, 0)),"")</f>
        <v/>
      </c>
      <c r="D177" s="47"/>
      <c r="E177" s="26">
        <f>SUBTOTAL(109,E176:E176)</f>
        <v>6060.31</v>
      </c>
    </row>
    <row r="178" spans="1:9" ht="33.950000000000003" customHeight="1" x14ac:dyDescent="0.25">
      <c r="A178" s="44" t="s">
        <v>373</v>
      </c>
      <c r="B178" s="45" t="s">
        <v>88</v>
      </c>
      <c r="C178" s="46" t="s">
        <v>88</v>
      </c>
      <c r="D178" s="47" t="s">
        <v>89</v>
      </c>
      <c r="E178" s="48">
        <v>2228.63</v>
      </c>
    </row>
    <row r="179" spans="1:9" ht="33.950000000000003" customHeight="1" x14ac:dyDescent="0.25">
      <c r="A179" s="35" t="s">
        <v>416</v>
      </c>
      <c r="B179" s="45" t="str" cm="1">
        <f t="array" ref="B179">IFERROR(INDEX(#REF!,SMALL(IF(#REF!=rngInvoice,ROW(#REF!)-ROW(#REF!)), ROW(137:137)), MATCH($B$6,#REF!, 0)),"")</f>
        <v/>
      </c>
      <c r="C179" s="46" t="str" cm="1">
        <f t="array" ref="C179">IFERROR(INDEX(#REF!,SMALL(IF(#REF!=rngInvoice,ROW(#REF!)-ROW(#REF!)), ROW(137:137)), MATCH($C$6,#REF!, 0)),"")</f>
        <v/>
      </c>
      <c r="D179" s="47"/>
      <c r="E179" s="26">
        <f>SUBTOTAL(109,E178:E178)</f>
        <v>2228.63</v>
      </c>
    </row>
    <row r="180" spans="1:9" ht="33.950000000000003" customHeight="1" x14ac:dyDescent="0.25">
      <c r="A180" s="44" t="s">
        <v>374</v>
      </c>
      <c r="B180" s="45" t="s">
        <v>88</v>
      </c>
      <c r="C180" s="46" t="s">
        <v>88</v>
      </c>
      <c r="D180" s="47" t="s">
        <v>89</v>
      </c>
      <c r="E180" s="48">
        <v>4352.26</v>
      </c>
    </row>
    <row r="181" spans="1:9" ht="33.950000000000003" customHeight="1" x14ac:dyDescent="0.25">
      <c r="A181" s="35" t="s">
        <v>417</v>
      </c>
      <c r="B181" s="45" t="str" cm="1">
        <f t="array" ref="B181">IFERROR(INDEX(#REF!,SMALL(IF(#REF!=rngInvoice,ROW(#REF!)-ROW(#REF!)), ROW(137:137)), MATCH($B$6,#REF!, 0)),"")</f>
        <v/>
      </c>
      <c r="C181" s="46" t="str" cm="1">
        <f t="array" ref="C181">IFERROR(INDEX(#REF!,SMALL(IF(#REF!=rngInvoice,ROW(#REF!)-ROW(#REF!)), ROW(137:137)), MATCH($C$6,#REF!, 0)),"")</f>
        <v/>
      </c>
      <c r="D181" s="47"/>
      <c r="E181" s="26">
        <f>SUBTOTAL(109,E180:E180)</f>
        <v>4352.26</v>
      </c>
    </row>
    <row r="182" spans="1:9" ht="33.950000000000003" customHeight="1" x14ac:dyDescent="0.25">
      <c r="A182" s="44" t="s">
        <v>375</v>
      </c>
      <c r="B182" s="45" t="s">
        <v>88</v>
      </c>
      <c r="C182" s="46" t="s">
        <v>88</v>
      </c>
      <c r="D182" s="47" t="s">
        <v>89</v>
      </c>
      <c r="E182" s="48">
        <v>943.3</v>
      </c>
    </row>
    <row r="183" spans="1:9" ht="33.950000000000003" customHeight="1" x14ac:dyDescent="0.25">
      <c r="A183" s="35" t="s">
        <v>418</v>
      </c>
      <c r="B183" s="45" t="str" cm="1">
        <f t="array" ref="B183">IFERROR(INDEX(#REF!,SMALL(IF(#REF!=rngInvoice,ROW(#REF!)-ROW(#REF!)), ROW(137:137)), MATCH($B$6,#REF!, 0)),"")</f>
        <v/>
      </c>
      <c r="C183" s="46" t="str" cm="1">
        <f t="array" ref="C183">IFERROR(INDEX(#REF!,SMALL(IF(#REF!=rngInvoice,ROW(#REF!)-ROW(#REF!)), ROW(137:137)), MATCH($C$6,#REF!, 0)),"")</f>
        <v/>
      </c>
      <c r="D183" s="47"/>
      <c r="E183" s="26">
        <f>SUBTOTAL(109,E182:E182)</f>
        <v>943.3</v>
      </c>
    </row>
    <row r="184" spans="1:9" ht="33.950000000000003" customHeight="1" x14ac:dyDescent="0.25">
      <c r="A184" s="44" t="s">
        <v>376</v>
      </c>
      <c r="B184" s="45" t="s">
        <v>88</v>
      </c>
      <c r="C184" s="46" t="s">
        <v>88</v>
      </c>
      <c r="D184" s="47" t="s">
        <v>89</v>
      </c>
      <c r="E184" s="48">
        <v>1433.34</v>
      </c>
    </row>
    <row r="185" spans="1:9" ht="33.950000000000003" customHeight="1" x14ac:dyDescent="0.25">
      <c r="A185" s="35" t="s">
        <v>419</v>
      </c>
      <c r="B185" s="45" t="str" cm="1">
        <f t="array" ref="B185">IFERROR(INDEX(#REF!,SMALL(IF(#REF!=rngInvoice,ROW(#REF!)-ROW(#REF!)), ROW(137:137)), MATCH($B$6,#REF!, 0)),"")</f>
        <v/>
      </c>
      <c r="C185" s="46" t="str" cm="1">
        <f t="array" ref="C185">IFERROR(INDEX(#REF!,SMALL(IF(#REF!=rngInvoice,ROW(#REF!)-ROW(#REF!)), ROW(137:137)), MATCH($C$6,#REF!, 0)),"")</f>
        <v/>
      </c>
      <c r="D185" s="47"/>
      <c r="E185" s="26">
        <f>SUBTOTAL(109,E184:E184)</f>
        <v>1433.34</v>
      </c>
    </row>
    <row r="186" spans="1:9" ht="33.950000000000003" customHeight="1" x14ac:dyDescent="0.25">
      <c r="A186" s="44" t="s">
        <v>377</v>
      </c>
      <c r="B186" s="45" t="s">
        <v>88</v>
      </c>
      <c r="C186" s="46" t="s">
        <v>88</v>
      </c>
      <c r="D186" s="47" t="s">
        <v>89</v>
      </c>
      <c r="E186" s="48">
        <v>5419.8</v>
      </c>
    </row>
    <row r="187" spans="1:9" ht="33.950000000000003" customHeight="1" x14ac:dyDescent="0.25">
      <c r="A187" s="35" t="s">
        <v>420</v>
      </c>
      <c r="B187" s="45" t="str" cm="1">
        <f t="array" ref="B187">IFERROR(INDEX(#REF!,SMALL(IF(#REF!=rngInvoice,ROW(#REF!)-ROW(#REF!)), ROW(137:137)), MATCH($B$6,#REF!, 0)),"")</f>
        <v/>
      </c>
      <c r="C187" s="46" t="str" cm="1">
        <f t="array" ref="C187">IFERROR(INDEX(#REF!,SMALL(IF(#REF!=rngInvoice,ROW(#REF!)-ROW(#REF!)), ROW(137:137)), MATCH($C$6,#REF!, 0)),"")</f>
        <v/>
      </c>
      <c r="D187" s="47"/>
      <c r="E187" s="26">
        <f>SUBTOTAL(109,E186:E186)</f>
        <v>5419.8</v>
      </c>
    </row>
    <row r="188" spans="1:9" ht="33.950000000000003" customHeight="1" x14ac:dyDescent="0.25">
      <c r="A188" s="44" t="s">
        <v>378</v>
      </c>
      <c r="B188" s="45" t="s">
        <v>88</v>
      </c>
      <c r="C188" s="46" t="s">
        <v>88</v>
      </c>
      <c r="D188" s="47" t="s">
        <v>89</v>
      </c>
      <c r="E188" s="48">
        <v>722.64</v>
      </c>
    </row>
    <row r="189" spans="1:9" ht="33.950000000000003" customHeight="1" x14ac:dyDescent="0.25">
      <c r="A189" s="35" t="s">
        <v>421</v>
      </c>
      <c r="B189" s="45" t="str" cm="1">
        <f t="array" ref="B189">IFERROR(INDEX(#REF!,SMALL(IF(#REF!=rngInvoice,ROW(#REF!)-ROW(#REF!)), ROW(137:137)), MATCH($B$6,#REF!, 0)),"")</f>
        <v/>
      </c>
      <c r="C189" s="46" t="str" cm="1">
        <f t="array" ref="C189">IFERROR(INDEX(#REF!,SMALL(IF(#REF!=rngInvoice,ROW(#REF!)-ROW(#REF!)), ROW(137:137)), MATCH($C$6,#REF!, 0)),"")</f>
        <v/>
      </c>
      <c r="D189" s="47"/>
      <c r="E189" s="26">
        <f>SUBTOTAL(109,E188:E188)</f>
        <v>722.64</v>
      </c>
    </row>
    <row r="190" spans="1:9" ht="33.950000000000003" customHeight="1" x14ac:dyDescent="0.25">
      <c r="A190" s="44" t="s">
        <v>380</v>
      </c>
      <c r="B190" s="45" t="s">
        <v>88</v>
      </c>
      <c r="C190" s="46" t="s">
        <v>88</v>
      </c>
      <c r="D190" s="47" t="s">
        <v>89</v>
      </c>
      <c r="E190" s="48">
        <v>1100.3800000000001</v>
      </c>
    </row>
    <row r="191" spans="1:9" ht="33.950000000000003" customHeight="1" x14ac:dyDescent="0.25">
      <c r="A191" s="35" t="s">
        <v>422</v>
      </c>
      <c r="B191" s="45" t="str" cm="1">
        <f t="array" ref="B191">IFERROR(INDEX(#REF!,SMALL(IF(#REF!=rngInvoice,ROW(#REF!)-ROW(#REF!)), ROW(137:137)), MATCH($B$6,#REF!, 0)),"")</f>
        <v/>
      </c>
      <c r="C191" s="46" t="str" cm="1">
        <f t="array" ref="C191">IFERROR(INDEX(#REF!,SMALL(IF(#REF!=rngInvoice,ROW(#REF!)-ROW(#REF!)), ROW(137:137)), MATCH($C$6,#REF!, 0)),"")</f>
        <v/>
      </c>
      <c r="D191" s="47"/>
      <c r="E191" s="26">
        <f>SUBTOTAL(109,E190:E190)</f>
        <v>1100.3800000000001</v>
      </c>
    </row>
    <row r="192" spans="1:9" ht="33.950000000000003" customHeight="1" x14ac:dyDescent="0.25">
      <c r="A192" s="44" t="s">
        <v>379</v>
      </c>
      <c r="B192" s="45" t="s">
        <v>88</v>
      </c>
      <c r="C192" s="46" t="s">
        <v>88</v>
      </c>
      <c r="D192" s="47" t="s">
        <v>89</v>
      </c>
      <c r="E192" s="48">
        <v>1527.39</v>
      </c>
      <c r="I192" s="1" t="s">
        <v>387</v>
      </c>
    </row>
    <row r="193" spans="1:9" ht="33.950000000000003" customHeight="1" x14ac:dyDescent="0.25">
      <c r="A193" s="35" t="s">
        <v>423</v>
      </c>
      <c r="B193" s="45" t="str" cm="1">
        <f t="array" ref="B193">IFERROR(INDEX(#REF!,SMALL(IF(#REF!=rngInvoice,ROW(#REF!)-ROW(#REF!)), ROW(137:137)), MATCH($B$6,#REF!, 0)),"")</f>
        <v/>
      </c>
      <c r="C193" s="46" t="str" cm="1">
        <f t="array" ref="C193">IFERROR(INDEX(#REF!,SMALL(IF(#REF!=rngInvoice,ROW(#REF!)-ROW(#REF!)), ROW(137:137)), MATCH($C$6,#REF!, 0)),"")</f>
        <v/>
      </c>
      <c r="D193" s="47"/>
      <c r="E193" s="26">
        <f>SUBTOTAL(109,E192:E192)</f>
        <v>1527.39</v>
      </c>
    </row>
    <row r="194" spans="1:9" ht="33.950000000000003" customHeight="1" x14ac:dyDescent="0.25">
      <c r="A194" s="44" t="s">
        <v>381</v>
      </c>
      <c r="B194" s="45" t="s">
        <v>88</v>
      </c>
      <c r="C194" s="46" t="s">
        <v>88</v>
      </c>
      <c r="D194" s="47" t="s">
        <v>89</v>
      </c>
      <c r="E194" s="48">
        <v>2611.36</v>
      </c>
    </row>
    <row r="195" spans="1:9" ht="33.950000000000003" customHeight="1" x14ac:dyDescent="0.25">
      <c r="A195" s="35" t="s">
        <v>424</v>
      </c>
      <c r="B195" s="45" t="str" cm="1">
        <f t="array" ref="B195">IFERROR(INDEX(#REF!,SMALL(IF(#REF!=rngInvoice,ROW(#REF!)-ROW(#REF!)), ROW(137:137)), MATCH($B$6,#REF!, 0)),"")</f>
        <v/>
      </c>
      <c r="C195" s="46" t="str" cm="1">
        <f t="array" ref="C195">IFERROR(INDEX(#REF!,SMALL(IF(#REF!=rngInvoice,ROW(#REF!)-ROW(#REF!)), ROW(137:137)), MATCH($C$6,#REF!, 0)),"")</f>
        <v/>
      </c>
      <c r="D195" s="47"/>
      <c r="E195" s="26">
        <f>SUBTOTAL(109,E194:E194)</f>
        <v>2611.36</v>
      </c>
    </row>
    <row r="196" spans="1:9" ht="33.950000000000003" customHeight="1" x14ac:dyDescent="0.25">
      <c r="A196" s="44" t="s">
        <v>382</v>
      </c>
      <c r="B196" s="45" t="s">
        <v>88</v>
      </c>
      <c r="C196" s="46" t="s">
        <v>88</v>
      </c>
      <c r="D196" s="47" t="s">
        <v>89</v>
      </c>
      <c r="E196" s="48">
        <v>739.06</v>
      </c>
    </row>
    <row r="197" spans="1:9" ht="33.950000000000003" customHeight="1" x14ac:dyDescent="0.25">
      <c r="A197" s="35" t="s">
        <v>425</v>
      </c>
      <c r="B197" s="45" t="str" cm="1">
        <f t="array" ref="B197">IFERROR(INDEX(#REF!,SMALL(IF(#REF!=rngInvoice,ROW(#REF!)-ROW(#REF!)), ROW(137:137)), MATCH($B$6,#REF!, 0)),"")</f>
        <v/>
      </c>
      <c r="C197" s="46" t="str" cm="1">
        <f t="array" ref="C197">IFERROR(INDEX(#REF!,SMALL(IF(#REF!=rngInvoice,ROW(#REF!)-ROW(#REF!)), ROW(137:137)), MATCH($C$6,#REF!, 0)),"")</f>
        <v/>
      </c>
      <c r="D197" s="47"/>
      <c r="E197" s="26">
        <f>SUBTOTAL(109,E196:E196)</f>
        <v>739.06</v>
      </c>
    </row>
    <row r="198" spans="1:9" ht="33.950000000000003" customHeight="1" x14ac:dyDescent="0.25">
      <c r="A198" s="44" t="s">
        <v>94</v>
      </c>
      <c r="B198" s="45" t="s">
        <v>88</v>
      </c>
      <c r="C198" s="46" t="s">
        <v>88</v>
      </c>
      <c r="D198" s="47" t="s">
        <v>89</v>
      </c>
      <c r="E198" s="48">
        <v>1808.08</v>
      </c>
    </row>
    <row r="199" spans="1:9" ht="33.950000000000003" customHeight="1" x14ac:dyDescent="0.25">
      <c r="A199" s="35" t="s">
        <v>426</v>
      </c>
      <c r="B199" s="45" t="str" cm="1">
        <f t="array" ref="B199">IFERROR(INDEX(#REF!,SMALL(IF(#REF!=rngInvoice,ROW(#REF!)-ROW(#REF!)), ROW(137:137)), MATCH($B$6,#REF!, 0)),"")</f>
        <v/>
      </c>
      <c r="C199" s="46" t="str" cm="1">
        <f t="array" ref="C199">IFERROR(INDEX(#REF!,SMALL(IF(#REF!=rngInvoice,ROW(#REF!)-ROW(#REF!)), ROW(137:137)), MATCH($C$6,#REF!, 0)),"")</f>
        <v/>
      </c>
      <c r="D199" s="47"/>
      <c r="E199" s="26">
        <f>SUBTOTAL(109,E198:E198)</f>
        <v>1808.08</v>
      </c>
    </row>
    <row r="200" spans="1:9" ht="33.950000000000003" customHeight="1" x14ac:dyDescent="0.25">
      <c r="A200" s="44" t="s">
        <v>383</v>
      </c>
      <c r="B200" s="45" t="s">
        <v>88</v>
      </c>
      <c r="C200" s="46" t="s">
        <v>88</v>
      </c>
      <c r="D200" s="47" t="s">
        <v>89</v>
      </c>
      <c r="E200" s="48">
        <v>1133.23</v>
      </c>
    </row>
    <row r="201" spans="1:9" ht="33.950000000000003" customHeight="1" x14ac:dyDescent="0.25">
      <c r="A201" s="35" t="s">
        <v>427</v>
      </c>
      <c r="B201" s="45" t="str" cm="1">
        <f t="array" ref="B201">IFERROR(INDEX(#REF!,SMALL(IF(#REF!=rngInvoice,ROW(#REF!)-ROW(#REF!)), ROW(137:137)), MATCH($B$6,#REF!, 0)),"")</f>
        <v/>
      </c>
      <c r="C201" s="46" t="str" cm="1">
        <f t="array" ref="C201">IFERROR(INDEX(#REF!,SMALL(IF(#REF!=rngInvoice,ROW(#REF!)-ROW(#REF!)), ROW(137:137)), MATCH($C$6,#REF!, 0)),"")</f>
        <v/>
      </c>
      <c r="D201" s="47"/>
      <c r="E201" s="26">
        <f>SUBTOTAL(109,E200:E200)</f>
        <v>1133.23</v>
      </c>
    </row>
    <row r="202" spans="1:9" ht="33.950000000000003" customHeight="1" x14ac:dyDescent="0.25">
      <c r="A202" s="44" t="s">
        <v>384</v>
      </c>
      <c r="B202" s="45" t="s">
        <v>88</v>
      </c>
      <c r="C202" s="46" t="s">
        <v>88</v>
      </c>
      <c r="D202" s="47" t="s">
        <v>89</v>
      </c>
      <c r="E202" s="48">
        <v>502.12</v>
      </c>
    </row>
    <row r="203" spans="1:9" ht="33.950000000000003" customHeight="1" x14ac:dyDescent="0.25">
      <c r="A203" s="35" t="s">
        <v>428</v>
      </c>
      <c r="B203" s="45" t="str" cm="1">
        <f t="array" ref="B203">IFERROR(INDEX(#REF!,SMALL(IF(#REF!=rngInvoice,ROW(#REF!)-ROW(#REF!)), ROW(137:137)), MATCH($B$6,#REF!, 0)),"")</f>
        <v/>
      </c>
      <c r="C203" s="46" t="str" cm="1">
        <f t="array" ref="C203">IFERROR(INDEX(#REF!,SMALL(IF(#REF!=rngInvoice,ROW(#REF!)-ROW(#REF!)), ROW(137:137)), MATCH($C$6,#REF!, 0)),"")</f>
        <v/>
      </c>
      <c r="D203" s="47"/>
      <c r="E203" s="26">
        <f>SUBTOTAL(109,E202:E202)</f>
        <v>502.12</v>
      </c>
    </row>
    <row r="204" spans="1:9" ht="33.950000000000003" customHeight="1" x14ac:dyDescent="0.25">
      <c r="A204" s="44" t="s">
        <v>385</v>
      </c>
      <c r="B204" s="45" t="s">
        <v>88</v>
      </c>
      <c r="C204" s="46" t="s">
        <v>88</v>
      </c>
      <c r="D204" s="47" t="s">
        <v>89</v>
      </c>
      <c r="E204" s="48">
        <v>365.18</v>
      </c>
    </row>
    <row r="205" spans="1:9" ht="33.950000000000003" customHeight="1" x14ac:dyDescent="0.25">
      <c r="A205" s="35" t="s">
        <v>429</v>
      </c>
      <c r="B205" s="45" t="str" cm="1">
        <f t="array" ref="B205">IFERROR(INDEX(#REF!,SMALL(IF(#REF!=rngInvoice,ROW(#REF!)-ROW(#REF!)), ROW(137:137)), MATCH($B$6,#REF!, 0)),"")</f>
        <v/>
      </c>
      <c r="C205" s="46" t="str" cm="1">
        <f t="array" ref="C205">IFERROR(INDEX(#REF!,SMALL(IF(#REF!=rngInvoice,ROW(#REF!)-ROW(#REF!)), ROW(137:137)), MATCH($C$6,#REF!, 0)),"")</f>
        <v/>
      </c>
      <c r="D205" s="47"/>
      <c r="E205" s="26">
        <f>SUBTOTAL(109,E204:E204)</f>
        <v>365.18</v>
      </c>
      <c r="I205" s="49"/>
    </row>
    <row r="206" spans="1:9" ht="33.950000000000003" customHeight="1" x14ac:dyDescent="0.25">
      <c r="A206" s="44" t="s">
        <v>386</v>
      </c>
      <c r="B206" s="45" t="s">
        <v>88</v>
      </c>
      <c r="C206" s="46" t="s">
        <v>88</v>
      </c>
      <c r="D206" s="47" t="s">
        <v>89</v>
      </c>
      <c r="E206" s="48">
        <v>5673.6</v>
      </c>
    </row>
    <row r="207" spans="1:9" ht="33.950000000000003" customHeight="1" x14ac:dyDescent="0.25">
      <c r="A207" s="35" t="s">
        <v>430</v>
      </c>
      <c r="B207" s="7" t="str" cm="1">
        <f t="array" ref="B207">IFERROR(INDEX(#REF!,SMALL(IF(#REF!=rngInvoice,ROW(#REF!)-ROW(#REF!)), ROW(106:106)), MATCH($B$6,#REF!, 0)),"")</f>
        <v/>
      </c>
      <c r="C207" s="5" t="str" cm="1">
        <f t="array" ref="C207">IFERROR(INDEX(#REF!,SMALL(IF(#REF!=rngInvoice,ROW(#REF!)-ROW(#REF!)), ROW(106:106)), MATCH($C$6,#REF!, 0)),"")</f>
        <v/>
      </c>
      <c r="D207" s="34"/>
      <c r="E207" s="26">
        <f>SUBTOTAL(109,E206:E206)</f>
        <v>5673.6</v>
      </c>
    </row>
    <row r="208" spans="1:9" ht="33.950000000000003" customHeight="1" x14ac:dyDescent="0.25">
      <c r="A208" s="13" t="s">
        <v>3</v>
      </c>
      <c r="B208" s="13"/>
      <c r="C208" s="14"/>
      <c r="D208" s="14"/>
      <c r="E208" s="27">
        <f>SUM(E21+E23+E25+E27+E29+E33+E35+E37+E39+E42+E44+E46+E48+E50+E52+E54+E58+E56+E60+E63+E65+E67+E69+E71+E73+E75+E77+E79+E81+E83+E85+E87+E89+E91+E93+E95+E97+E99+E103+E105+E107+E109+E111+E101+E113+E115+E117+E119+E121+E123+E125+E127+E129+E131+E133+E135+E137+E139+E141+E143+E145+E147+E149+E151+E153+E155+E157+E159+E161+E163+E165+E167+E169+E171+E173+E175+E177+E179+E181+E183+E185+E187+E189+E191+E193+E195+E197+E199+E201+E203+E205+E207)</f>
        <v>187200.36999999991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1 A14:A65 C28 C29:D29 C30:C32 C33:D33 C34 C35:D37 C38 C39:D39 C40:C41 C42:D44 C45 C46:D52 C53 C54:D56 C58:D58 C59 C60:D60 C61:C62 C63:D65">
    <cfRule type="expression" dxfId="123" priority="19">
      <formula>MOD(ROW(),2)=0</formula>
    </cfRule>
  </conditionalFormatting>
  <conditionalFormatting sqref="A8:D10 A11:C11">
    <cfRule type="expression" dxfId="122" priority="20">
      <formula>MOD(ROW(),2)=0</formula>
    </cfRule>
  </conditionalFormatting>
  <conditionalFormatting sqref="A66:D208">
    <cfRule type="expression" dxfId="121" priority="7">
      <formula>MOD(ROW(),2)=0</formula>
    </cfRule>
  </conditionalFormatting>
  <conditionalFormatting sqref="C22">
    <cfRule type="expression" dxfId="120" priority="17">
      <formula>MOD(ROW(),2)=0</formula>
    </cfRule>
  </conditionalFormatting>
  <conditionalFormatting sqref="C57">
    <cfRule type="expression" dxfId="119" priority="2">
      <formula>MOD(ROW(),2)=0</formula>
    </cfRule>
  </conditionalFormatting>
  <conditionalFormatting sqref="C23:D27">
    <cfRule type="expression" dxfId="118" priority="16">
      <formula>MOD(ROW(),2)=0</formula>
    </cfRule>
  </conditionalFormatting>
  <conditionalFormatting sqref="D11">
    <cfRule type="expression" dxfId="117" priority="18">
      <formula>MOD(ROW(),2)=0</formula>
    </cfRule>
  </conditionalFormatting>
  <conditionalFormatting sqref="D22">
    <cfRule type="expression" dxfId="116" priority="5">
      <formula>MOD(ROW(),2)=0</formula>
    </cfRule>
  </conditionalFormatting>
  <conditionalFormatting sqref="D28">
    <cfRule type="expression" dxfId="115" priority="15">
      <formula>MOD(ROW(),2)=0</formula>
    </cfRule>
  </conditionalFormatting>
  <conditionalFormatting sqref="D30:D32">
    <cfRule type="expression" dxfId="114" priority="14">
      <formula>MOD(ROW(),2)=0</formula>
    </cfRule>
  </conditionalFormatting>
  <conditionalFormatting sqref="D34">
    <cfRule type="expression" dxfId="113" priority="4">
      <formula>MOD(ROW(),2)=0</formula>
    </cfRule>
  </conditionalFormatting>
  <conditionalFormatting sqref="D38">
    <cfRule type="expression" dxfId="112" priority="13">
      <formula>MOD(ROW(),2)=0</formula>
    </cfRule>
  </conditionalFormatting>
  <conditionalFormatting sqref="D40:D41">
    <cfRule type="expression" dxfId="111" priority="3">
      <formula>MOD(ROW(),2)=0</formula>
    </cfRule>
  </conditionalFormatting>
  <conditionalFormatting sqref="D45">
    <cfRule type="expression" dxfId="110" priority="12">
      <formula>MOD(ROW(),2)=0</formula>
    </cfRule>
  </conditionalFormatting>
  <conditionalFormatting sqref="D53">
    <cfRule type="expression" dxfId="109" priority="11">
      <formula>MOD(ROW(),2)=0</formula>
    </cfRule>
  </conditionalFormatting>
  <conditionalFormatting sqref="D57">
    <cfRule type="expression" dxfId="108" priority="1">
      <formula>MOD(ROW(),2)=0</formula>
    </cfRule>
  </conditionalFormatting>
  <conditionalFormatting sqref="D59">
    <cfRule type="expression" dxfId="107" priority="10">
      <formula>MOD(ROW(),2)=0</formula>
    </cfRule>
  </conditionalFormatting>
  <conditionalFormatting sqref="D61:D62">
    <cfRule type="expression" dxfId="106" priority="6">
      <formula>MOD(ROW(),2)=0</formula>
    </cfRule>
  </conditionalFormatting>
  <conditionalFormatting sqref="E7:E208">
    <cfRule type="expression" dxfId="105" priority="8">
      <formula>MOD(ROW(),2)=0</formula>
    </cfRule>
    <cfRule type="expression" dxfId="104" priority="9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6DF4C-1F14-45CB-A401-E3523F8A3B59}">
  <sheetPr>
    <tabColor theme="4" tint="-0.499984740745262"/>
    <pageSetUpPr autoPageBreaks="0" fitToPage="1"/>
  </sheetPr>
  <dimension ref="A1:I59"/>
  <sheetViews>
    <sheetView showGridLines="0" topLeftCell="A49" zoomScaleNormal="100" workbookViewId="0">
      <selection activeCell="H60" sqref="H6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13</v>
      </c>
      <c r="B2" s="55"/>
      <c r="C2" s="15" t="s">
        <v>15</v>
      </c>
      <c r="D2" s="56" t="s">
        <v>16</v>
      </c>
      <c r="E2" s="56"/>
      <c r="F2" s="4"/>
    </row>
    <row r="3" spans="1:7" ht="47.25" customHeight="1" x14ac:dyDescent="0.25">
      <c r="A3" s="57" t="s">
        <v>14</v>
      </c>
      <c r="B3" s="57"/>
      <c r="C3" s="16"/>
      <c r="D3" s="58" t="s">
        <v>17</v>
      </c>
      <c r="E3" s="58"/>
      <c r="F3" s="4"/>
      <c r="G3" s="29"/>
    </row>
    <row r="4" spans="1:7" ht="44.1" customHeight="1" x14ac:dyDescent="0.25">
      <c r="A4" s="11" t="s">
        <v>431</v>
      </c>
      <c r="B4" s="9"/>
      <c r="C4" s="9"/>
      <c r="D4" s="9"/>
      <c r="E4" s="23"/>
    </row>
    <row r="5" spans="1:7" ht="44.1" customHeight="1" x14ac:dyDescent="0.25">
      <c r="A5" s="59" t="s">
        <v>10</v>
      </c>
      <c r="B5" s="59"/>
      <c r="C5" s="59"/>
      <c r="D5" s="59"/>
      <c r="E5" s="59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432</v>
      </c>
      <c r="E8" s="41">
        <v>52607.37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0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441.44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433</v>
      </c>
      <c r="E12" s="41">
        <v>2066.4899999999998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691.12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8680.2099999999991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65</v>
      </c>
      <c r="E15" s="41">
        <v>46.44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153</v>
      </c>
      <c r="E16" s="25">
        <v>35.799999999999997</v>
      </c>
      <c r="G16" s="19"/>
    </row>
    <row r="17" spans="1:9" s="2" customFormat="1" ht="40.5" customHeight="1" x14ac:dyDescent="0.25">
      <c r="A17" s="20" t="s">
        <v>3</v>
      </c>
      <c r="B17" s="17"/>
      <c r="C17" s="5"/>
      <c r="D17" s="20"/>
      <c r="E17" s="26">
        <f>SUM(E8:E16)</f>
        <v>64568.87000000001</v>
      </c>
      <c r="G17" s="19"/>
    </row>
    <row r="18" spans="1:9" s="2" customFormat="1" ht="40.5" customHeight="1" x14ac:dyDescent="0.25">
      <c r="A18" s="22" t="s">
        <v>20</v>
      </c>
      <c r="B18" s="17"/>
      <c r="C18" s="5"/>
      <c r="D18" s="10"/>
      <c r="E18" s="25"/>
      <c r="G18" s="19"/>
    </row>
    <row r="19" spans="1:9" s="2" customFormat="1" ht="40.5" customHeight="1" x14ac:dyDescent="0.25">
      <c r="A19" s="7" t="s">
        <v>22</v>
      </c>
      <c r="B19" s="12">
        <v>85821130368</v>
      </c>
      <c r="C19" s="5" t="s">
        <v>1</v>
      </c>
      <c r="D19" s="5" t="s">
        <v>11</v>
      </c>
      <c r="E19" s="41">
        <v>18.510000000000002</v>
      </c>
      <c r="G19" s="19"/>
    </row>
    <row r="20" spans="1:9" s="2" customFormat="1" ht="40.5" customHeight="1" x14ac:dyDescent="0.25">
      <c r="A20" s="21" t="s">
        <v>23</v>
      </c>
      <c r="B20" s="12"/>
      <c r="C20" s="5"/>
      <c r="D20" s="5"/>
      <c r="E20" s="42">
        <f>SUBTOTAL(109,E19:E19)</f>
        <v>18.510000000000002</v>
      </c>
      <c r="G20" s="19"/>
    </row>
    <row r="21" spans="1:9" s="2" customFormat="1" ht="40.5" customHeight="1" x14ac:dyDescent="0.25">
      <c r="A21" s="7" t="s">
        <v>33</v>
      </c>
      <c r="B21" s="30">
        <v>87311810356</v>
      </c>
      <c r="C21" s="5" t="s">
        <v>34</v>
      </c>
      <c r="D21" s="10" t="s">
        <v>35</v>
      </c>
      <c r="E21" s="41">
        <v>27.73</v>
      </c>
      <c r="G21" s="19"/>
      <c r="I21" s="37"/>
    </row>
    <row r="22" spans="1:9" s="2" customFormat="1" ht="40.5" customHeight="1" x14ac:dyDescent="0.25">
      <c r="A22" s="21" t="s">
        <v>36</v>
      </c>
      <c r="B22" s="30" t="str" cm="1">
        <f t="array" ref="B22">IFERROR(INDEX(#REF!,SMALL(IF(#REF!=rngInvoice,ROW(#REF!)-ROW(#REF!)), ROW(#REF!)), MATCH($B$6,#REF!, 0)),"")</f>
        <v/>
      </c>
      <c r="C22" s="5" t="str" cm="1">
        <f t="array" ref="C22">IFERROR(INDEX(#REF!,SMALL(IF(#REF!=rngInvoice,ROW(#REF!)-ROW(#REF!)), ROW(#REF!)), MATCH($C$6,#REF!, 0)),"")</f>
        <v/>
      </c>
      <c r="D22" s="10"/>
      <c r="E22" s="42">
        <f>SUBTOTAL(109,E21:E21)</f>
        <v>27.73</v>
      </c>
      <c r="G22" s="19"/>
      <c r="I22" s="37"/>
    </row>
    <row r="23" spans="1:9" s="2" customFormat="1" ht="40.5" customHeight="1" x14ac:dyDescent="0.25">
      <c r="A23" s="7" t="s">
        <v>37</v>
      </c>
      <c r="B23" s="12">
        <v>81793146560</v>
      </c>
      <c r="C23" s="5" t="s">
        <v>1</v>
      </c>
      <c r="D23" s="10" t="s">
        <v>35</v>
      </c>
      <c r="E23" s="41">
        <v>71.94</v>
      </c>
      <c r="G23" s="19"/>
    </row>
    <row r="24" spans="1:9" s="2" customFormat="1" ht="40.5" customHeight="1" x14ac:dyDescent="0.25">
      <c r="A24" s="21" t="s">
        <v>38</v>
      </c>
      <c r="B24" s="12" t="s">
        <v>39</v>
      </c>
      <c r="C24" s="5" t="s">
        <v>39</v>
      </c>
      <c r="D24" s="5"/>
      <c r="E24" s="42">
        <f>SUM(E23)</f>
        <v>71.94</v>
      </c>
      <c r="G24" s="19"/>
    </row>
    <row r="25" spans="1:9" s="2" customFormat="1" ht="40.5" customHeight="1" x14ac:dyDescent="0.25">
      <c r="A25" s="43" t="s">
        <v>162</v>
      </c>
      <c r="B25" s="12">
        <v>7015723090</v>
      </c>
      <c r="C25" s="5" t="s">
        <v>1</v>
      </c>
      <c r="D25" s="5" t="s">
        <v>288</v>
      </c>
      <c r="E25" s="41">
        <v>4479.6400000000003</v>
      </c>
      <c r="G25" s="19"/>
    </row>
    <row r="26" spans="1:9" s="2" customFormat="1" ht="40.5" customHeight="1" x14ac:dyDescent="0.25">
      <c r="A26" s="21" t="s">
        <v>163</v>
      </c>
      <c r="B26" s="12" t="s">
        <v>39</v>
      </c>
      <c r="C26" s="5" t="s">
        <v>39</v>
      </c>
      <c r="D26" s="5"/>
      <c r="E26" s="42">
        <f>SUM(E25)</f>
        <v>4479.6400000000003</v>
      </c>
      <c r="G26" s="19"/>
    </row>
    <row r="27" spans="1:9" s="2" customFormat="1" ht="40.5" customHeight="1" x14ac:dyDescent="0.25">
      <c r="A27" s="7" t="s">
        <v>449</v>
      </c>
      <c r="B27" s="38">
        <v>7852442910</v>
      </c>
      <c r="C27" s="5" t="s">
        <v>1</v>
      </c>
      <c r="D27" s="10" t="s">
        <v>451</v>
      </c>
      <c r="E27" s="41">
        <v>2688.13</v>
      </c>
      <c r="G27" s="19"/>
    </row>
    <row r="28" spans="1:9" s="2" customFormat="1" ht="40.5" customHeight="1" x14ac:dyDescent="0.25">
      <c r="A28" s="21" t="s">
        <v>450</v>
      </c>
      <c r="B28" s="12" t="s">
        <v>39</v>
      </c>
      <c r="C28" s="5" t="s">
        <v>39</v>
      </c>
      <c r="D28" s="5"/>
      <c r="E28" s="42">
        <f>SUM(E27)</f>
        <v>2688.13</v>
      </c>
      <c r="G28" s="19"/>
    </row>
    <row r="29" spans="1:9" s="2" customFormat="1" ht="40.5" customHeight="1" x14ac:dyDescent="0.25">
      <c r="A29" s="7" t="s">
        <v>46</v>
      </c>
      <c r="B29" s="12">
        <v>52420361911</v>
      </c>
      <c r="C29" s="5" t="s">
        <v>1</v>
      </c>
      <c r="D29" s="10" t="s">
        <v>44</v>
      </c>
      <c r="E29" s="41">
        <v>97.29</v>
      </c>
      <c r="G29" s="19"/>
    </row>
    <row r="30" spans="1:9" s="2" customFormat="1" ht="40.5" customHeight="1" x14ac:dyDescent="0.25">
      <c r="A30" s="7" t="s">
        <v>46</v>
      </c>
      <c r="B30" s="12">
        <v>52420361911</v>
      </c>
      <c r="C30" s="5" t="s">
        <v>1</v>
      </c>
      <c r="D30" s="10" t="s">
        <v>107</v>
      </c>
      <c r="E30" s="41">
        <v>309.36</v>
      </c>
      <c r="G30" s="19"/>
    </row>
    <row r="31" spans="1:9" s="2" customFormat="1" ht="40.5" customHeight="1" x14ac:dyDescent="0.25">
      <c r="A31" s="21" t="s">
        <v>47</v>
      </c>
      <c r="B31" s="12" t="s">
        <v>39</v>
      </c>
      <c r="C31" s="5" t="s">
        <v>39</v>
      </c>
      <c r="D31" s="5"/>
      <c r="E31" s="42">
        <f>SUM(E29:E30)</f>
        <v>406.65000000000003</v>
      </c>
      <c r="G31" s="19"/>
    </row>
    <row r="32" spans="1:9" s="2" customFormat="1" ht="40.5" customHeight="1" x14ac:dyDescent="0.25">
      <c r="A32" s="7" t="s">
        <v>275</v>
      </c>
      <c r="B32" s="12">
        <v>32874587842</v>
      </c>
      <c r="C32" s="5" t="s">
        <v>1</v>
      </c>
      <c r="D32" s="10" t="s">
        <v>79</v>
      </c>
      <c r="E32" s="41">
        <v>3663.85</v>
      </c>
      <c r="G32" s="19"/>
    </row>
    <row r="33" spans="1:7" s="2" customFormat="1" ht="40.5" customHeight="1" x14ac:dyDescent="0.25">
      <c r="A33" s="21" t="s">
        <v>276</v>
      </c>
      <c r="B33" s="12" t="str" cm="1">
        <f t="array" ref="B33">IFERROR(INDEX(#REF!,SMALL(IF(#REF!=rngInvoice,ROW(#REF!)-ROW(#REF!)), ROW(13:13)), MATCH($B$6,#REF!, 0)),"")</f>
        <v/>
      </c>
      <c r="C33" s="5" t="str" cm="1">
        <f t="array" ref="C33">IFERROR(INDEX(#REF!,SMALL(IF(#REF!=rngInvoice,ROW(#REF!)-ROW(#REF!)), ROW(13:13)), MATCH($C$6,#REF!, 0)),"")</f>
        <v/>
      </c>
      <c r="D33" s="5"/>
      <c r="E33" s="42">
        <f>SUM(E32)</f>
        <v>3663.85</v>
      </c>
      <c r="G33" s="19"/>
    </row>
    <row r="34" spans="1:7" s="2" customFormat="1" ht="40.5" customHeight="1" x14ac:dyDescent="0.25">
      <c r="A34" s="43" t="s">
        <v>443</v>
      </c>
      <c r="B34" s="12">
        <v>71337768</v>
      </c>
      <c r="C34" s="5" t="s">
        <v>444</v>
      </c>
      <c r="D34" s="10" t="s">
        <v>101</v>
      </c>
      <c r="E34" s="41">
        <v>1000</v>
      </c>
      <c r="G34" s="19"/>
    </row>
    <row r="35" spans="1:7" s="2" customFormat="1" ht="40.5" customHeight="1" x14ac:dyDescent="0.25">
      <c r="A35" s="21" t="s">
        <v>137</v>
      </c>
      <c r="B35" s="12" t="str" cm="1">
        <f t="array" ref="B35">IFERROR(INDEX(#REF!,SMALL(IF(#REF!=rngInvoice,ROW(#REF!)-ROW(#REF!)), ROW(13:13)), MATCH($B$6,#REF!, 0)),"")</f>
        <v/>
      </c>
      <c r="C35" s="5" t="str" cm="1">
        <f t="array" ref="C35">IFERROR(INDEX(#REF!,SMALL(IF(#REF!=rngInvoice,ROW(#REF!)-ROW(#REF!)), ROW(13:13)), MATCH($C$6,#REF!, 0)),"")</f>
        <v/>
      </c>
      <c r="D35" s="5"/>
      <c r="E35" s="42">
        <f>SUM(E34)</f>
        <v>1000</v>
      </c>
      <c r="G35" s="19"/>
    </row>
    <row r="36" spans="1:7" s="2" customFormat="1" ht="40.5" customHeight="1" x14ac:dyDescent="0.25">
      <c r="A36" s="7" t="s">
        <v>441</v>
      </c>
      <c r="B36" s="12">
        <v>58895259138</v>
      </c>
      <c r="C36" s="5" t="s">
        <v>1</v>
      </c>
      <c r="D36" s="10" t="s">
        <v>79</v>
      </c>
      <c r="E36" s="41">
        <v>3546.36</v>
      </c>
      <c r="G36" s="19"/>
    </row>
    <row r="37" spans="1:7" s="2" customFormat="1" ht="40.5" customHeight="1" x14ac:dyDescent="0.25">
      <c r="A37" s="21" t="s">
        <v>442</v>
      </c>
      <c r="B37" s="12" t="str" cm="1">
        <f t="array" ref="B37">IFERROR(INDEX(#REF!,SMALL(IF(#REF!=rngInvoice,ROW(#REF!)-ROW(#REF!)), ROW(13:13)), MATCH($B$6,#REF!, 0)),"")</f>
        <v/>
      </c>
      <c r="C37" s="5" t="str" cm="1">
        <f t="array" ref="C37">IFERROR(INDEX(#REF!,SMALL(IF(#REF!=rngInvoice,ROW(#REF!)-ROW(#REF!)), ROW(13:13)), MATCH($C$6,#REF!, 0)),"")</f>
        <v/>
      </c>
      <c r="D37" s="5"/>
      <c r="E37" s="42">
        <f>SUM(E36)</f>
        <v>3546.36</v>
      </c>
      <c r="G37" s="19"/>
    </row>
    <row r="38" spans="1:7" s="2" customFormat="1" ht="40.5" customHeight="1" x14ac:dyDescent="0.25">
      <c r="A38" s="43" t="s">
        <v>447</v>
      </c>
      <c r="B38" s="12">
        <v>59964152545</v>
      </c>
      <c r="C38" s="5" t="s">
        <v>1</v>
      </c>
      <c r="D38" s="10" t="s">
        <v>288</v>
      </c>
      <c r="E38" s="41">
        <v>180</v>
      </c>
      <c r="G38" s="19"/>
    </row>
    <row r="39" spans="1:7" s="2" customFormat="1" ht="40.5" customHeight="1" x14ac:dyDescent="0.25">
      <c r="A39" s="31" t="s">
        <v>448</v>
      </c>
      <c r="B39" s="12" t="str" cm="1">
        <f t="array" ref="B39">IFERROR(INDEX(#REF!,SMALL(IF(#REF!=rngInvoice,ROW(#REF!)-ROW(#REF!)), ROW(#REF!)), MATCH($B$6,#REF!, 0)),"")</f>
        <v/>
      </c>
      <c r="C39" s="5" t="str" cm="1">
        <f t="array" ref="C39">IFERROR(INDEX(#REF!,SMALL(IF(#REF!=rngInvoice,ROW(#REF!)-ROW(#REF!)), ROW(#REF!)), MATCH($C$6,#REF!, 0)),"")</f>
        <v/>
      </c>
      <c r="D39" s="5"/>
      <c r="E39" s="42">
        <f>SUM(E38)</f>
        <v>180</v>
      </c>
      <c r="G39" s="19"/>
    </row>
    <row r="40" spans="1:7" s="2" customFormat="1" ht="40.5" customHeight="1" x14ac:dyDescent="0.25">
      <c r="A40" s="7" t="s">
        <v>445</v>
      </c>
      <c r="B40" s="12">
        <v>79423686094</v>
      </c>
      <c r="C40" s="5" t="s">
        <v>1</v>
      </c>
      <c r="D40" s="5" t="s">
        <v>293</v>
      </c>
      <c r="E40" s="41">
        <v>586.26</v>
      </c>
      <c r="G40" s="19"/>
    </row>
    <row r="41" spans="1:7" s="2" customFormat="1" ht="40.5" customHeight="1" x14ac:dyDescent="0.25">
      <c r="A41" s="21" t="s">
        <v>446</v>
      </c>
      <c r="B41" s="12" t="str" cm="1">
        <f t="array" ref="B41">IFERROR(INDEX(#REF!,SMALL(IF(#REF!=rngInvoice,ROW(#REF!)-ROW(#REF!)), ROW(#REF!)), MATCH($B$6,#REF!, 0)),"")</f>
        <v/>
      </c>
      <c r="C41" s="5" t="str" cm="1">
        <f t="array" ref="C41">IFERROR(INDEX(#REF!,SMALL(IF(#REF!=rngInvoice,ROW(#REF!)-ROW(#REF!)), ROW(#REF!)), MATCH($C$6,#REF!, 0)),"")</f>
        <v/>
      </c>
      <c r="D41" s="5"/>
      <c r="E41" s="42">
        <f>SUM(E40)</f>
        <v>586.26</v>
      </c>
      <c r="G41" s="19"/>
    </row>
    <row r="42" spans="1:7" s="2" customFormat="1" ht="40.5" customHeight="1" x14ac:dyDescent="0.25">
      <c r="A42" s="7" t="s">
        <v>114</v>
      </c>
      <c r="B42" s="12">
        <v>27759560625</v>
      </c>
      <c r="C42" s="5" t="s">
        <v>1</v>
      </c>
      <c r="D42" s="10" t="s">
        <v>115</v>
      </c>
      <c r="E42" s="41">
        <v>588</v>
      </c>
      <c r="G42" s="19"/>
    </row>
    <row r="43" spans="1:7" s="2" customFormat="1" ht="40.5" customHeight="1" x14ac:dyDescent="0.25">
      <c r="A43" s="21" t="s">
        <v>186</v>
      </c>
      <c r="B43" s="12" t="str" cm="1">
        <f t="array" ref="B43">IFERROR(INDEX(#REF!,SMALL(IF(#REF!=rngInvoice,ROW(#REF!)-ROW(#REF!)), ROW(#REF!)), MATCH($B$6,#REF!, 0)),"")</f>
        <v/>
      </c>
      <c r="C43" s="5"/>
      <c r="D43" s="5"/>
      <c r="E43" s="42">
        <f>SUM(E42)</f>
        <v>588</v>
      </c>
      <c r="G43" s="19"/>
    </row>
    <row r="44" spans="1:7" s="2" customFormat="1" ht="40.5" customHeight="1" x14ac:dyDescent="0.25">
      <c r="A44" s="7" t="s">
        <v>436</v>
      </c>
      <c r="B44" s="12">
        <v>54013697016</v>
      </c>
      <c r="C44" s="5" t="s">
        <v>1</v>
      </c>
      <c r="D44" s="10" t="s">
        <v>288</v>
      </c>
      <c r="E44" s="41">
        <v>66.98</v>
      </c>
      <c r="G44" s="19"/>
    </row>
    <row r="45" spans="1:7" s="2" customFormat="1" ht="40.5" customHeight="1" x14ac:dyDescent="0.25">
      <c r="A45" s="21" t="s">
        <v>437</v>
      </c>
      <c r="B45" s="12" t="str" cm="1">
        <f t="array" ref="B45">IFERROR(INDEX(#REF!,SMALL(IF(#REF!=rngInvoice,ROW(#REF!)-ROW(#REF!)), ROW(#REF!)), MATCH($B$6,#REF!, 0)),"")</f>
        <v/>
      </c>
      <c r="C45" s="5" t="str" cm="1">
        <f t="array" ref="C45">IFERROR(INDEX(#REF!,SMALL(IF(#REF!=rngInvoice,ROW(#REF!)-ROW(#REF!)), ROW(#REF!)), MATCH($C$6,#REF!, 0)),"")</f>
        <v/>
      </c>
      <c r="D45" s="5"/>
      <c r="E45" s="42">
        <f>SUM(E44)</f>
        <v>66.98</v>
      </c>
      <c r="G45" s="19"/>
    </row>
    <row r="46" spans="1:7" s="2" customFormat="1" ht="40.5" customHeight="1" x14ac:dyDescent="0.25">
      <c r="A46" s="7" t="s">
        <v>439</v>
      </c>
      <c r="B46" s="12">
        <v>67121147441</v>
      </c>
      <c r="C46" s="5" t="s">
        <v>438</v>
      </c>
      <c r="D46" s="10" t="s">
        <v>175</v>
      </c>
      <c r="E46" s="41">
        <v>725</v>
      </c>
      <c r="G46" s="19"/>
    </row>
    <row r="47" spans="1:7" s="2" customFormat="1" ht="40.5" customHeight="1" x14ac:dyDescent="0.25">
      <c r="A47" s="7" t="s">
        <v>439</v>
      </c>
      <c r="B47" s="12">
        <v>67121147441</v>
      </c>
      <c r="C47" s="5" t="s">
        <v>438</v>
      </c>
      <c r="D47" s="10" t="s">
        <v>35</v>
      </c>
      <c r="E47" s="41">
        <v>100</v>
      </c>
      <c r="G47" s="19"/>
    </row>
    <row r="48" spans="1:7" s="2" customFormat="1" ht="40.5" customHeight="1" x14ac:dyDescent="0.25">
      <c r="A48" s="31" t="s">
        <v>440</v>
      </c>
      <c r="B48" s="12" t="str" cm="1">
        <f t="array" ref="B48">IFERROR(INDEX(#REF!,SMALL(IF(#REF!=rngInvoice,ROW(#REF!)-ROW(#REF!)), ROW(#REF!)), MATCH($B$6,#REF!, 0)),"")</f>
        <v/>
      </c>
      <c r="C48" s="5" t="str" cm="1">
        <f t="array" ref="C48">IFERROR(INDEX(#REF!,SMALL(IF(#REF!=rngInvoice,ROW(#REF!)-ROW(#REF!)), ROW(#REF!)), MATCH($C$6,#REF!, 0)),"")</f>
        <v/>
      </c>
      <c r="D48" s="5"/>
      <c r="E48" s="42">
        <f>SUM(E46:E47)</f>
        <v>825</v>
      </c>
      <c r="G48" s="19"/>
    </row>
    <row r="49" spans="1:9" s="2" customFormat="1" ht="40.5" customHeight="1" x14ac:dyDescent="0.25">
      <c r="A49" s="43" t="s">
        <v>452</v>
      </c>
      <c r="B49" s="12">
        <v>20152578244</v>
      </c>
      <c r="C49" s="5" t="s">
        <v>1</v>
      </c>
      <c r="D49" s="10" t="s">
        <v>175</v>
      </c>
      <c r="E49" s="41">
        <v>5310</v>
      </c>
      <c r="G49" s="19"/>
    </row>
    <row r="50" spans="1:9" s="2" customFormat="1" ht="40.5" customHeight="1" x14ac:dyDescent="0.25">
      <c r="A50" s="31" t="s">
        <v>453</v>
      </c>
      <c r="B50" s="12" t="str" cm="1">
        <f t="array" ref="B50">IFERROR(INDEX(#REF!,SMALL(IF(#REF!=rngInvoice,ROW(#REF!)-ROW(#REF!)), ROW(#REF!)), MATCH($B$6,#REF!, 0)),"")</f>
        <v/>
      </c>
      <c r="C50" s="5" t="str" cm="1">
        <f t="array" ref="C50">IFERROR(INDEX(#REF!,SMALL(IF(#REF!=rngInvoice,ROW(#REF!)-ROW(#REF!)), ROW(#REF!)), MATCH($C$6,#REF!, 0)),"")</f>
        <v/>
      </c>
      <c r="D50" s="5"/>
      <c r="E50" s="42">
        <f>SUM(E49)</f>
        <v>5310</v>
      </c>
      <c r="G50" s="19"/>
    </row>
    <row r="51" spans="1:9" s="2" customFormat="1" ht="40.5" customHeight="1" x14ac:dyDescent="0.25">
      <c r="A51" s="7" t="s">
        <v>31</v>
      </c>
      <c r="B51" s="7">
        <v>39122275975</v>
      </c>
      <c r="C51" s="5" t="s">
        <v>1</v>
      </c>
      <c r="D51" s="5" t="s">
        <v>11</v>
      </c>
      <c r="E51" s="41">
        <v>100.29</v>
      </c>
      <c r="G51" s="19"/>
    </row>
    <row r="52" spans="1:9" s="2" customFormat="1" ht="40.5" customHeight="1" x14ac:dyDescent="0.25">
      <c r="A52" s="21" t="s">
        <v>32</v>
      </c>
      <c r="B52" s="7" t="str" cm="1">
        <f t="array" ref="B52">IFERROR(INDEX(#REF!,SMALL(IF(#REF!=rngInvoice,ROW(#REF!)-ROW(#REF!)), ROW(#REF!)), MATCH($B$6,#REF!, 0)),"")</f>
        <v/>
      </c>
      <c r="C52" s="5" t="str" cm="1">
        <f t="array" ref="C52">IFERROR(INDEX(#REF!,SMALL(IF(#REF!=rngInvoice,ROW(#REF!)-ROW(#REF!)), ROW(#REF!)), MATCH($C$6,#REF!, 0)),"")</f>
        <v/>
      </c>
      <c r="D52" s="10"/>
      <c r="E52" s="26">
        <f>SUM(E51)</f>
        <v>100.29</v>
      </c>
      <c r="G52" s="19"/>
      <c r="I52" s="37"/>
    </row>
    <row r="53" spans="1:9" ht="33.950000000000003" customHeight="1" x14ac:dyDescent="0.25">
      <c r="A53" s="44" t="s">
        <v>351</v>
      </c>
      <c r="B53" s="45" t="s">
        <v>88</v>
      </c>
      <c r="C53" s="46" t="s">
        <v>88</v>
      </c>
      <c r="D53" s="47" t="s">
        <v>89</v>
      </c>
      <c r="E53" s="50">
        <v>2083.09</v>
      </c>
    </row>
    <row r="54" spans="1:9" ht="33.950000000000003" customHeight="1" x14ac:dyDescent="0.25">
      <c r="A54" s="35" t="s">
        <v>394</v>
      </c>
      <c r="B54" s="7" t="str" cm="1">
        <f t="array" ref="B54">IFERROR(INDEX(#REF!,SMALL(IF(#REF!=rngInvoice,ROW(#REF!)-ROW(#REF!)), ROW(#REF!)), MATCH($B$6,#REF!, 0)),"")</f>
        <v/>
      </c>
      <c r="C54" s="5" t="str" cm="1">
        <f t="array" ref="C54">IFERROR(INDEX(#REF!,SMALL(IF(#REF!=rngInvoice,ROW(#REF!)-ROW(#REF!)), ROW(#REF!)), MATCH($C$6,#REF!, 0)),"")</f>
        <v/>
      </c>
      <c r="D54" s="34"/>
      <c r="E54" s="26">
        <f>SUBTOTAL(109,E53)</f>
        <v>2083.09</v>
      </c>
    </row>
    <row r="55" spans="1:9" ht="33.950000000000003" customHeight="1" x14ac:dyDescent="0.25">
      <c r="A55" s="40" t="s">
        <v>434</v>
      </c>
      <c r="B55" s="7" t="s">
        <v>88</v>
      </c>
      <c r="C55" s="5" t="s">
        <v>88</v>
      </c>
      <c r="D55" s="34" t="s">
        <v>89</v>
      </c>
      <c r="E55" s="32">
        <v>1164.58</v>
      </c>
    </row>
    <row r="56" spans="1:9" ht="33.950000000000003" customHeight="1" x14ac:dyDescent="0.25">
      <c r="A56" s="35" t="s">
        <v>435</v>
      </c>
      <c r="B56" s="7" t="str" cm="1">
        <f t="array" ref="B56">IFERROR(INDEX(#REF!,SMALL(IF(#REF!=rngInvoice,ROW(#REF!)-ROW(#REF!)), ROW(#REF!)), MATCH($B$6,#REF!, 0)),"")</f>
        <v/>
      </c>
      <c r="C56" s="5" t="str" cm="1">
        <f t="array" ref="C56">IFERROR(INDEX(#REF!,SMALL(IF(#REF!=rngInvoice,ROW(#REF!)-ROW(#REF!)), ROW(#REF!)), MATCH($C$6,#REF!, 0)),"")</f>
        <v/>
      </c>
      <c r="D56" s="34"/>
      <c r="E56" s="26">
        <f>SUBTOTAL(109,E55:E55)</f>
        <v>1164.58</v>
      </c>
    </row>
    <row r="57" spans="1:9" ht="33.950000000000003" customHeight="1" x14ac:dyDescent="0.25">
      <c r="A57" s="40" t="s">
        <v>360</v>
      </c>
      <c r="B57" s="7" t="s">
        <v>88</v>
      </c>
      <c r="C57" s="5" t="s">
        <v>88</v>
      </c>
      <c r="D57" s="34" t="s">
        <v>89</v>
      </c>
      <c r="E57" s="32">
        <v>1216.24</v>
      </c>
    </row>
    <row r="58" spans="1:9" ht="33.950000000000003" customHeight="1" x14ac:dyDescent="0.25">
      <c r="A58" s="35" t="s">
        <v>403</v>
      </c>
      <c r="B58" s="7" t="str" cm="1">
        <f t="array" ref="B58">IFERROR(INDEX(#REF!,SMALL(IF(#REF!=rngInvoice,ROW(#REF!)-ROW(#REF!)), ROW(#REF!)), MATCH($B$6,#REF!, 0)),"")</f>
        <v/>
      </c>
      <c r="C58" s="5" t="str" cm="1">
        <f t="array" ref="C58">IFERROR(INDEX(#REF!,SMALL(IF(#REF!=rngInvoice,ROW(#REF!)-ROW(#REF!)), ROW(#REF!)), MATCH($C$6,#REF!, 0)),"")</f>
        <v/>
      </c>
      <c r="D58" s="34"/>
      <c r="E58" s="26">
        <f>SUBTOTAL(109,E57:E57)</f>
        <v>1216.24</v>
      </c>
    </row>
    <row r="59" spans="1:9" ht="33.950000000000003" customHeight="1" x14ac:dyDescent="0.25">
      <c r="A59" s="13" t="s">
        <v>3</v>
      </c>
      <c r="B59" s="13"/>
      <c r="C59" s="14"/>
      <c r="D59" s="14"/>
      <c r="E59" s="27">
        <f>SUM(E20+E22+E24+E26+E28+E31+E33+E35+E37+E39+E43+E41+E45+E48+E50+E52+E54+E56+E58)</f>
        <v>28023.250000000004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0 A14:A50 C27 C28:D28 C29:C30 C31:D31 C32 C33:D35 C36 C37:D37 C38 C39:D41 C43:D43 C44 C45:D45 C46:C47 C48:D50 A51:D59">
    <cfRule type="expression" dxfId="103" priority="19">
      <formula>MOD(ROW(),2)=0</formula>
    </cfRule>
  </conditionalFormatting>
  <conditionalFormatting sqref="A8:D10 A11:C11">
    <cfRule type="expression" dxfId="102" priority="20">
      <formula>MOD(ROW(),2)=0</formula>
    </cfRule>
  </conditionalFormatting>
  <conditionalFormatting sqref="C21">
    <cfRule type="expression" dxfId="101" priority="17">
      <formula>MOD(ROW(),2)=0</formula>
    </cfRule>
  </conditionalFormatting>
  <conditionalFormatting sqref="C42">
    <cfRule type="expression" dxfId="100" priority="2">
      <formula>MOD(ROW(),2)=0</formula>
    </cfRule>
  </conditionalFormatting>
  <conditionalFormatting sqref="C22:D26">
    <cfRule type="expression" dxfId="99" priority="16">
      <formula>MOD(ROW(),2)=0</formula>
    </cfRule>
  </conditionalFormatting>
  <conditionalFormatting sqref="D11">
    <cfRule type="expression" dxfId="98" priority="18">
      <formula>MOD(ROW(),2)=0</formula>
    </cfRule>
  </conditionalFormatting>
  <conditionalFormatting sqref="D21">
    <cfRule type="expression" dxfId="97" priority="5">
      <formula>MOD(ROW(),2)=0</formula>
    </cfRule>
  </conditionalFormatting>
  <conditionalFormatting sqref="D27">
    <cfRule type="expression" dxfId="96" priority="15">
      <formula>MOD(ROW(),2)=0</formula>
    </cfRule>
  </conditionalFormatting>
  <conditionalFormatting sqref="D29:D30">
    <cfRule type="expression" dxfId="95" priority="14">
      <formula>MOD(ROW(),2)=0</formula>
    </cfRule>
  </conditionalFormatting>
  <conditionalFormatting sqref="D32">
    <cfRule type="expression" dxfId="94" priority="4">
      <formula>MOD(ROW(),2)=0</formula>
    </cfRule>
  </conditionalFormatting>
  <conditionalFormatting sqref="D36">
    <cfRule type="expression" dxfId="93" priority="13">
      <formula>MOD(ROW(),2)=0</formula>
    </cfRule>
  </conditionalFormatting>
  <conditionalFormatting sqref="D38">
    <cfRule type="expression" dxfId="92" priority="11">
      <formula>MOD(ROW(),2)=0</formula>
    </cfRule>
  </conditionalFormatting>
  <conditionalFormatting sqref="D42">
    <cfRule type="expression" dxfId="91" priority="1">
      <formula>MOD(ROW(),2)=0</formula>
    </cfRule>
  </conditionalFormatting>
  <conditionalFormatting sqref="D44">
    <cfRule type="expression" dxfId="90" priority="10">
      <formula>MOD(ROW(),2)=0</formula>
    </cfRule>
  </conditionalFormatting>
  <conditionalFormatting sqref="D46:D47">
    <cfRule type="expression" dxfId="89" priority="6">
      <formula>MOD(ROW(),2)=0</formula>
    </cfRule>
  </conditionalFormatting>
  <conditionalFormatting sqref="E7:E59">
    <cfRule type="expression" dxfId="88" priority="8">
      <formula>MOD(ROW(),2)=0</formula>
    </cfRule>
    <cfRule type="expression" dxfId="87" priority="9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C157D-DA07-477B-BC37-BC7DCD2BC453}">
  <sheetPr>
    <tabColor theme="4" tint="-0.499984740745262"/>
    <pageSetUpPr autoPageBreaks="0" fitToPage="1"/>
  </sheetPr>
  <dimension ref="A1:I63"/>
  <sheetViews>
    <sheetView showGridLines="0" zoomScaleNormal="100" workbookViewId="0">
      <selection activeCell="A39" sqref="A39:D4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4" t="s">
        <v>12</v>
      </c>
      <c r="B1" s="54"/>
      <c r="C1" s="54"/>
      <c r="D1" s="54"/>
      <c r="E1" s="54"/>
      <c r="F1" s="3"/>
    </row>
    <row r="2" spans="1:7" ht="37.5" customHeight="1" thickTop="1" x14ac:dyDescent="0.25">
      <c r="A2" s="55" t="s">
        <v>13</v>
      </c>
      <c r="B2" s="55"/>
      <c r="C2" s="15" t="s">
        <v>15</v>
      </c>
      <c r="D2" s="56" t="s">
        <v>16</v>
      </c>
      <c r="E2" s="56"/>
      <c r="F2" s="4"/>
    </row>
    <row r="3" spans="1:7" ht="47.25" customHeight="1" x14ac:dyDescent="0.25">
      <c r="A3" s="57" t="s">
        <v>14</v>
      </c>
      <c r="B3" s="57"/>
      <c r="C3" s="16"/>
      <c r="D3" s="58" t="s">
        <v>17</v>
      </c>
      <c r="E3" s="58"/>
      <c r="F3" s="4"/>
      <c r="G3" s="29"/>
    </row>
    <row r="4" spans="1:7" ht="44.1" customHeight="1" x14ac:dyDescent="0.25">
      <c r="A4" s="11" t="s">
        <v>483</v>
      </c>
      <c r="B4" s="9"/>
      <c r="C4" s="9"/>
      <c r="D4" s="9"/>
      <c r="E4" s="23"/>
    </row>
    <row r="5" spans="1:7" ht="44.1" customHeight="1" x14ac:dyDescent="0.25">
      <c r="A5" s="59" t="s">
        <v>10</v>
      </c>
      <c r="B5" s="59"/>
      <c r="C5" s="59"/>
      <c r="D5" s="59"/>
      <c r="E5" s="59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454</v>
      </c>
      <c r="E8" s="41">
        <v>54267.19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0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0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455</v>
      </c>
      <c r="E12" s="41">
        <v>865.08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691.22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8954.09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141</v>
      </c>
      <c r="E15" s="41">
        <v>537.49</v>
      </c>
      <c r="G15" s="19"/>
    </row>
    <row r="16" spans="1:7" s="2" customFormat="1" ht="40.5" customHeight="1" x14ac:dyDescent="0.25">
      <c r="A16" s="20" t="s">
        <v>3</v>
      </c>
      <c r="B16" s="17"/>
      <c r="C16" s="5"/>
      <c r="D16" s="20"/>
      <c r="E16" s="26">
        <f>SUM(E8:E15)</f>
        <v>65315.07</v>
      </c>
      <c r="G16" s="19"/>
    </row>
    <row r="17" spans="1:9" s="2" customFormat="1" ht="40.5" customHeight="1" x14ac:dyDescent="0.25">
      <c r="A17" s="22" t="s">
        <v>20</v>
      </c>
      <c r="B17" s="17"/>
      <c r="C17" s="5"/>
      <c r="D17" s="10"/>
      <c r="E17" s="25"/>
      <c r="G17" s="19"/>
    </row>
    <row r="18" spans="1:9" s="2" customFormat="1" ht="40.5" customHeight="1" x14ac:dyDescent="0.25">
      <c r="A18" s="7" t="s">
        <v>22</v>
      </c>
      <c r="B18" s="12">
        <v>85821130368</v>
      </c>
      <c r="C18" s="5" t="s">
        <v>1</v>
      </c>
      <c r="D18" s="5" t="s">
        <v>11</v>
      </c>
      <c r="E18" s="41">
        <v>18.260000000000002</v>
      </c>
      <c r="G18" s="19"/>
    </row>
    <row r="19" spans="1:9" s="2" customFormat="1" ht="40.5" customHeight="1" x14ac:dyDescent="0.25">
      <c r="A19" s="21" t="s">
        <v>23</v>
      </c>
      <c r="B19" s="12"/>
      <c r="C19" s="5"/>
      <c r="D19" s="5"/>
      <c r="E19" s="42">
        <f>SUBTOTAL(109,E18:E18)</f>
        <v>18.260000000000002</v>
      </c>
      <c r="G19" s="19"/>
    </row>
    <row r="20" spans="1:9" s="2" customFormat="1" ht="40.5" customHeight="1" x14ac:dyDescent="0.25">
      <c r="A20" s="7" t="s">
        <v>33</v>
      </c>
      <c r="B20" s="30">
        <v>87311810356</v>
      </c>
      <c r="C20" s="5" t="s">
        <v>34</v>
      </c>
      <c r="D20" s="10" t="s">
        <v>35</v>
      </c>
      <c r="E20" s="41">
        <v>36.89</v>
      </c>
      <c r="G20" s="19"/>
      <c r="I20" s="37"/>
    </row>
    <row r="21" spans="1:9" s="2" customFormat="1" ht="40.5" customHeight="1" x14ac:dyDescent="0.25">
      <c r="A21" s="21" t="s">
        <v>36</v>
      </c>
      <c r="B21" s="30" t="str" cm="1">
        <f t="array" ref="B21">IFERROR(INDEX(#REF!,SMALL(IF(#REF!=rngInvoice,ROW(#REF!)-ROW(#REF!)), ROW(#REF!)), MATCH($B$6,#REF!, 0)),"")</f>
        <v/>
      </c>
      <c r="C21" s="5" t="str" cm="1">
        <f t="array" ref="C21">IFERROR(INDEX(#REF!,SMALL(IF(#REF!=rngInvoice,ROW(#REF!)-ROW(#REF!)), ROW(#REF!)), MATCH($C$6,#REF!, 0)),"")</f>
        <v/>
      </c>
      <c r="D21" s="10"/>
      <c r="E21" s="42">
        <f>SUBTOTAL(109,E20:E20)</f>
        <v>36.89</v>
      </c>
      <c r="G21" s="19"/>
      <c r="I21" s="37"/>
    </row>
    <row r="22" spans="1:9" s="2" customFormat="1" ht="40.5" customHeight="1" x14ac:dyDescent="0.25">
      <c r="A22" s="7" t="s">
        <v>37</v>
      </c>
      <c r="B22" s="12">
        <v>81793146560</v>
      </c>
      <c r="C22" s="5" t="s">
        <v>1</v>
      </c>
      <c r="D22" s="10" t="s">
        <v>35</v>
      </c>
      <c r="E22" s="41">
        <v>70.900000000000006</v>
      </c>
      <c r="G22" s="19"/>
    </row>
    <row r="23" spans="1:9" s="2" customFormat="1" ht="40.5" customHeight="1" x14ac:dyDescent="0.25">
      <c r="A23" s="21" t="s">
        <v>38</v>
      </c>
      <c r="B23" s="12" t="s">
        <v>39</v>
      </c>
      <c r="C23" s="5" t="s">
        <v>39</v>
      </c>
      <c r="D23" s="5"/>
      <c r="E23" s="42">
        <f>SUM(E22)</f>
        <v>70.900000000000006</v>
      </c>
      <c r="G23" s="19"/>
    </row>
    <row r="24" spans="1:9" s="2" customFormat="1" ht="40.5" customHeight="1" x14ac:dyDescent="0.25">
      <c r="A24" s="43" t="s">
        <v>458</v>
      </c>
      <c r="B24" s="12">
        <v>60891137400</v>
      </c>
      <c r="C24" s="5" t="s">
        <v>459</v>
      </c>
      <c r="D24" s="5" t="s">
        <v>79</v>
      </c>
      <c r="E24" s="41">
        <v>290</v>
      </c>
      <c r="G24" s="19"/>
    </row>
    <row r="25" spans="1:9" s="2" customFormat="1" ht="40.5" customHeight="1" x14ac:dyDescent="0.25">
      <c r="A25" s="21" t="s">
        <v>460</v>
      </c>
      <c r="B25" s="12" t="s">
        <v>39</v>
      </c>
      <c r="C25" s="5" t="s">
        <v>39</v>
      </c>
      <c r="D25" s="5"/>
      <c r="E25" s="42">
        <f>SUM(E24)</f>
        <v>290</v>
      </c>
      <c r="G25" s="19"/>
    </row>
    <row r="26" spans="1:9" s="2" customFormat="1" ht="40.5" customHeight="1" x14ac:dyDescent="0.25">
      <c r="A26" s="7" t="s">
        <v>461</v>
      </c>
      <c r="B26" s="38" t="s">
        <v>462</v>
      </c>
      <c r="C26" s="5" t="s">
        <v>463</v>
      </c>
      <c r="D26" s="10" t="s">
        <v>44</v>
      </c>
      <c r="E26" s="41">
        <v>277.10000000000002</v>
      </c>
      <c r="G26" s="19"/>
    </row>
    <row r="27" spans="1:9" s="2" customFormat="1" ht="40.5" customHeight="1" x14ac:dyDescent="0.25">
      <c r="A27" s="21" t="s">
        <v>450</v>
      </c>
      <c r="B27" s="12" t="s">
        <v>39</v>
      </c>
      <c r="C27" s="5" t="s">
        <v>39</v>
      </c>
      <c r="D27" s="5"/>
      <c r="E27" s="42">
        <f>SUM(E26)</f>
        <v>277.10000000000002</v>
      </c>
      <c r="G27" s="19"/>
    </row>
    <row r="28" spans="1:9" s="2" customFormat="1" ht="40.5" customHeight="1" x14ac:dyDescent="0.25">
      <c r="A28" s="7" t="s">
        <v>46</v>
      </c>
      <c r="B28" s="12">
        <v>52420361911</v>
      </c>
      <c r="C28" s="5" t="s">
        <v>1</v>
      </c>
      <c r="D28" s="10" t="s">
        <v>44</v>
      </c>
      <c r="E28" s="41">
        <v>70.11</v>
      </c>
      <c r="G28" s="19"/>
    </row>
    <row r="29" spans="1:9" s="2" customFormat="1" ht="40.5" customHeight="1" x14ac:dyDescent="0.25">
      <c r="A29" s="7" t="s">
        <v>46</v>
      </c>
      <c r="B29" s="12">
        <v>52420361911</v>
      </c>
      <c r="C29" s="5" t="s">
        <v>1</v>
      </c>
      <c r="D29" s="10" t="s">
        <v>49</v>
      </c>
      <c r="E29" s="41">
        <v>59.04</v>
      </c>
      <c r="G29" s="19"/>
    </row>
    <row r="30" spans="1:9" s="2" customFormat="1" ht="40.5" customHeight="1" x14ac:dyDescent="0.25">
      <c r="A30" s="21" t="s">
        <v>47</v>
      </c>
      <c r="B30" s="12" t="s">
        <v>39</v>
      </c>
      <c r="C30" s="5" t="s">
        <v>39</v>
      </c>
      <c r="D30" s="5"/>
      <c r="E30" s="42">
        <f>SUM(E28:E29)</f>
        <v>129.15</v>
      </c>
      <c r="G30" s="19"/>
    </row>
    <row r="31" spans="1:9" s="2" customFormat="1" ht="40.5" customHeight="1" x14ac:dyDescent="0.25">
      <c r="A31" s="43" t="s">
        <v>472</v>
      </c>
      <c r="B31" s="12">
        <v>99454315441</v>
      </c>
      <c r="C31" s="5" t="s">
        <v>1</v>
      </c>
      <c r="D31" s="10" t="s">
        <v>474</v>
      </c>
      <c r="E31" s="41">
        <v>988.78</v>
      </c>
      <c r="G31" s="19"/>
    </row>
    <row r="32" spans="1:9" s="2" customFormat="1" ht="40.5" customHeight="1" x14ac:dyDescent="0.25">
      <c r="A32" s="21" t="s">
        <v>473</v>
      </c>
      <c r="B32" s="12" t="str" cm="1">
        <f t="array" ref="B32">IFERROR(INDEX(#REF!,SMALL(IF(#REF!=rngInvoice,ROW(#REF!)-ROW(#REF!)), ROW(13:13)), MATCH($B$6,#REF!, 0)),"")</f>
        <v/>
      </c>
      <c r="C32" s="5" t="str" cm="1">
        <f t="array" ref="C32">IFERROR(INDEX(#REF!,SMALL(IF(#REF!=rngInvoice,ROW(#REF!)-ROW(#REF!)), ROW(13:13)), MATCH($C$6,#REF!, 0)),"")</f>
        <v/>
      </c>
      <c r="D32" s="5"/>
      <c r="E32" s="42">
        <f>SUM(E31)</f>
        <v>988.78</v>
      </c>
      <c r="G32" s="19"/>
    </row>
    <row r="33" spans="1:7" s="2" customFormat="1" ht="40.5" customHeight="1" x14ac:dyDescent="0.25">
      <c r="A33" s="43" t="s">
        <v>475</v>
      </c>
      <c r="B33" s="12">
        <v>57189591567</v>
      </c>
      <c r="C33" s="5" t="s">
        <v>1</v>
      </c>
      <c r="D33" s="10" t="s">
        <v>477</v>
      </c>
      <c r="E33" s="41">
        <v>63</v>
      </c>
      <c r="G33" s="19"/>
    </row>
    <row r="34" spans="1:7" s="2" customFormat="1" ht="40.5" customHeight="1" x14ac:dyDescent="0.25">
      <c r="A34" s="21" t="s">
        <v>476</v>
      </c>
      <c r="B34" s="12" t="str" cm="1">
        <f t="array" ref="B34">IFERROR(INDEX(#REF!,SMALL(IF(#REF!=rngInvoice,ROW(#REF!)-ROW(#REF!)), ROW(13:13)), MATCH($B$6,#REF!, 0)),"")</f>
        <v/>
      </c>
      <c r="C34" s="5" t="str" cm="1">
        <f t="array" ref="C34">IFERROR(INDEX(#REF!,SMALL(IF(#REF!=rngInvoice,ROW(#REF!)-ROW(#REF!)), ROW(13:13)), MATCH($C$6,#REF!, 0)),"")</f>
        <v/>
      </c>
      <c r="D34" s="5"/>
      <c r="E34" s="42">
        <f>SUM(E33)</f>
        <v>63</v>
      </c>
      <c r="G34" s="19"/>
    </row>
    <row r="35" spans="1:7" s="2" customFormat="1" ht="40.5" customHeight="1" x14ac:dyDescent="0.25">
      <c r="A35" s="7" t="s">
        <v>469</v>
      </c>
      <c r="B35" s="12">
        <v>80239155877</v>
      </c>
      <c r="C35" s="5" t="s">
        <v>471</v>
      </c>
      <c r="D35" s="10" t="s">
        <v>451</v>
      </c>
      <c r="E35" s="41">
        <v>9125</v>
      </c>
      <c r="G35" s="19"/>
    </row>
    <row r="36" spans="1:7" s="2" customFormat="1" ht="40.5" customHeight="1" x14ac:dyDescent="0.25">
      <c r="A36" s="21" t="s">
        <v>470</v>
      </c>
      <c r="B36" s="12" t="str" cm="1">
        <f t="array" ref="B36">IFERROR(INDEX(#REF!,SMALL(IF(#REF!=rngInvoice,ROW(#REF!)-ROW(#REF!)), ROW(13:13)), MATCH($B$6,#REF!, 0)),"")</f>
        <v/>
      </c>
      <c r="C36" s="5" t="str" cm="1">
        <f t="array" ref="C36">IFERROR(INDEX(#REF!,SMALL(IF(#REF!=rngInvoice,ROW(#REF!)-ROW(#REF!)), ROW(13:13)), MATCH($C$6,#REF!, 0)),"")</f>
        <v/>
      </c>
      <c r="D36" s="5"/>
      <c r="E36" s="42">
        <f>SUM(E35)</f>
        <v>9125</v>
      </c>
      <c r="G36" s="19"/>
    </row>
    <row r="37" spans="1:7" s="2" customFormat="1" ht="40.5" customHeight="1" x14ac:dyDescent="0.25">
      <c r="A37" s="43" t="s">
        <v>478</v>
      </c>
      <c r="B37" s="12">
        <v>85584865987</v>
      </c>
      <c r="C37" s="5" t="s">
        <v>1</v>
      </c>
      <c r="D37" s="10" t="s">
        <v>62</v>
      </c>
      <c r="E37" s="41">
        <v>1115.3499999999999</v>
      </c>
      <c r="G37" s="19"/>
    </row>
    <row r="38" spans="1:7" s="2" customFormat="1" ht="40.5" customHeight="1" x14ac:dyDescent="0.25">
      <c r="A38" s="31" t="s">
        <v>479</v>
      </c>
      <c r="B38" s="12" t="str" cm="1">
        <f t="array" ref="B38">IFERROR(INDEX(#REF!,SMALL(IF(#REF!=rngInvoice,ROW(#REF!)-ROW(#REF!)), ROW(#REF!)), MATCH($B$6,#REF!, 0)),"")</f>
        <v/>
      </c>
      <c r="C38" s="5" t="str" cm="1">
        <f t="array" ref="C38">IFERROR(INDEX(#REF!,SMALL(IF(#REF!=rngInvoice,ROW(#REF!)-ROW(#REF!)), ROW(#REF!)), MATCH($C$6,#REF!, 0)),"")</f>
        <v/>
      </c>
      <c r="D38" s="5"/>
      <c r="E38" s="42">
        <f>SUM(E37)</f>
        <v>1115.3499999999999</v>
      </c>
      <c r="G38" s="19"/>
    </row>
    <row r="39" spans="1:7" s="2" customFormat="1" ht="40.5" customHeight="1" x14ac:dyDescent="0.25">
      <c r="A39" s="7" t="s">
        <v>40</v>
      </c>
      <c r="B39" s="12">
        <v>6637660960</v>
      </c>
      <c r="C39" s="5" t="s">
        <v>1</v>
      </c>
      <c r="D39" s="5" t="s">
        <v>41</v>
      </c>
      <c r="E39" s="41">
        <v>443.79</v>
      </c>
      <c r="G39" s="19"/>
    </row>
    <row r="40" spans="1:7" s="2" customFormat="1" ht="40.5" customHeight="1" x14ac:dyDescent="0.25">
      <c r="A40" s="21" t="s">
        <v>42</v>
      </c>
      <c r="B40" s="12" t="s">
        <v>39</v>
      </c>
      <c r="C40" s="5" t="s">
        <v>39</v>
      </c>
      <c r="D40" s="5"/>
      <c r="E40" s="42">
        <f>SUBTOTAL(109,E39)</f>
        <v>443.79</v>
      </c>
      <c r="G40" s="19"/>
    </row>
    <row r="41" spans="1:7" s="2" customFormat="1" ht="40.5" customHeight="1" x14ac:dyDescent="0.25">
      <c r="A41" s="7" t="s">
        <v>149</v>
      </c>
      <c r="B41" s="12">
        <v>73660371074</v>
      </c>
      <c r="C41" s="5" t="s">
        <v>1</v>
      </c>
      <c r="D41" s="5" t="s">
        <v>456</v>
      </c>
      <c r="E41" s="41">
        <v>91.85</v>
      </c>
      <c r="G41" s="19"/>
    </row>
    <row r="42" spans="1:7" s="2" customFormat="1" ht="40.5" customHeight="1" x14ac:dyDescent="0.25">
      <c r="A42" s="7" t="s">
        <v>149</v>
      </c>
      <c r="B42" s="12">
        <v>73660371074</v>
      </c>
      <c r="C42" s="5" t="s">
        <v>1</v>
      </c>
      <c r="D42" s="5" t="s">
        <v>49</v>
      </c>
      <c r="E42" s="41">
        <v>98.73</v>
      </c>
      <c r="G42" s="19"/>
    </row>
    <row r="43" spans="1:7" s="2" customFormat="1" ht="40.5" customHeight="1" x14ac:dyDescent="0.25">
      <c r="A43" s="7" t="s">
        <v>149</v>
      </c>
      <c r="B43" s="12">
        <v>73660371074</v>
      </c>
      <c r="C43" s="5" t="s">
        <v>1</v>
      </c>
      <c r="D43" s="10" t="s">
        <v>107</v>
      </c>
      <c r="E43" s="41">
        <v>232.18</v>
      </c>
      <c r="G43" s="19"/>
    </row>
    <row r="44" spans="1:7" s="2" customFormat="1" ht="40.5" customHeight="1" x14ac:dyDescent="0.25">
      <c r="A44" s="7" t="s">
        <v>149</v>
      </c>
      <c r="B44" s="12">
        <v>73660371074</v>
      </c>
      <c r="C44" s="5" t="s">
        <v>1</v>
      </c>
      <c r="D44" s="10" t="s">
        <v>44</v>
      </c>
      <c r="E44" s="41">
        <v>753.55</v>
      </c>
      <c r="G44" s="19"/>
    </row>
    <row r="45" spans="1:7" s="2" customFormat="1" ht="40.5" customHeight="1" x14ac:dyDescent="0.25">
      <c r="A45" s="7" t="s">
        <v>149</v>
      </c>
      <c r="B45" s="12">
        <v>73660371074</v>
      </c>
      <c r="C45" s="5" t="s">
        <v>1</v>
      </c>
      <c r="D45" s="5" t="s">
        <v>153</v>
      </c>
      <c r="E45" s="41">
        <v>23.3</v>
      </c>
      <c r="G45" s="19"/>
    </row>
    <row r="46" spans="1:7" s="2" customFormat="1" ht="40.5" customHeight="1" x14ac:dyDescent="0.25">
      <c r="A46" s="21" t="s">
        <v>150</v>
      </c>
      <c r="B46" s="12" t="str" cm="1">
        <f t="array" ref="B46">IFERROR(INDEX(#REF!,SMALL(IF(#REF!=rngInvoice,ROW(#REF!)-ROW(#REF!)), ROW(17:17)), MATCH($B$6,#REF!, 0)),"")</f>
        <v/>
      </c>
      <c r="C46" s="5" t="str" cm="1">
        <f t="array" ref="C46">IFERROR(INDEX(#REF!,SMALL(IF(#REF!=rngInvoice,ROW(#REF!)-ROW(#REF!)), ROW(17:17)), MATCH($C$6,#REF!, 0)),"")</f>
        <v/>
      </c>
      <c r="D46" s="5"/>
      <c r="E46" s="42">
        <f>SUBTOTAL(109,E41:E45)</f>
        <v>1199.6099999999999</v>
      </c>
      <c r="G46" s="19"/>
    </row>
    <row r="47" spans="1:7" s="2" customFormat="1" ht="40.5" customHeight="1" x14ac:dyDescent="0.25">
      <c r="A47" s="31" t="s">
        <v>464</v>
      </c>
      <c r="B47" s="12">
        <v>32179081874</v>
      </c>
      <c r="C47" s="5" t="s">
        <v>465</v>
      </c>
      <c r="D47" s="5" t="s">
        <v>115</v>
      </c>
      <c r="E47" s="42">
        <v>891.6</v>
      </c>
      <c r="G47" s="19"/>
    </row>
    <row r="48" spans="1:7" s="2" customFormat="1" ht="40.5" customHeight="1" x14ac:dyDescent="0.25">
      <c r="A48" s="21" t="s">
        <v>466</v>
      </c>
      <c r="B48" s="12" t="str" cm="1">
        <f t="array" ref="B48">IFERROR(INDEX(#REF!,SMALL(IF(#REF!=rngInvoice,ROW(#REF!)-ROW(#REF!)), ROW(33:33)), MATCH($B$6,#REF!, 0)),"")</f>
        <v/>
      </c>
      <c r="C48" s="5" t="str" cm="1">
        <f t="array" ref="C48">IFERROR(INDEX(#REF!,SMALL(IF(#REF!=rngInvoice,ROW(#REF!)-ROW(#REF!)), ROW(33:33)), MATCH($C$6,#REF!, 0)),"")</f>
        <v/>
      </c>
      <c r="D48" s="5"/>
      <c r="E48" s="42">
        <f>SUBTOTAL(109,E47)</f>
        <v>891.6</v>
      </c>
      <c r="G48" s="19"/>
    </row>
    <row r="49" spans="1:9" s="2" customFormat="1" ht="40.5" customHeight="1" x14ac:dyDescent="0.25">
      <c r="A49" s="7" t="s">
        <v>480</v>
      </c>
      <c r="B49" s="12">
        <v>13029915360</v>
      </c>
      <c r="C49" s="5" t="s">
        <v>482</v>
      </c>
      <c r="D49" s="5" t="s">
        <v>79</v>
      </c>
      <c r="E49" s="41">
        <v>3277.5</v>
      </c>
      <c r="G49" s="19"/>
    </row>
    <row r="50" spans="1:9" s="2" customFormat="1" ht="40.5" customHeight="1" x14ac:dyDescent="0.25">
      <c r="A50" s="21" t="s">
        <v>481</v>
      </c>
      <c r="B50" s="12" t="str" cm="1">
        <f t="array" ref="B50">IFERROR(INDEX(#REF!,SMALL(IF(#REF!=rngInvoice,ROW(#REF!)-ROW(#REF!)), ROW(#REF!)), MATCH($B$6,#REF!, 0)),"")</f>
        <v/>
      </c>
      <c r="C50" s="5" t="str" cm="1">
        <f t="array" ref="C50">IFERROR(INDEX(#REF!,SMALL(IF(#REF!=rngInvoice,ROW(#REF!)-ROW(#REF!)), ROW(#REF!)), MATCH($C$6,#REF!, 0)),"")</f>
        <v/>
      </c>
      <c r="D50" s="5"/>
      <c r="E50" s="42">
        <f>SUM(E49)</f>
        <v>3277.5</v>
      </c>
      <c r="G50" s="19"/>
    </row>
    <row r="51" spans="1:9" s="2" customFormat="1" ht="40.5" customHeight="1" x14ac:dyDescent="0.25">
      <c r="A51" s="7" t="s">
        <v>114</v>
      </c>
      <c r="B51" s="12">
        <v>27759560625</v>
      </c>
      <c r="C51" s="5" t="s">
        <v>1</v>
      </c>
      <c r="D51" s="10" t="s">
        <v>115</v>
      </c>
      <c r="E51" s="41">
        <v>362.69</v>
      </c>
      <c r="G51" s="19"/>
    </row>
    <row r="52" spans="1:9" s="2" customFormat="1" ht="40.5" customHeight="1" x14ac:dyDescent="0.25">
      <c r="A52" s="21" t="s">
        <v>186</v>
      </c>
      <c r="B52" s="12" t="str" cm="1">
        <f t="array" ref="B52">IFERROR(INDEX(#REF!,SMALL(IF(#REF!=rngInvoice,ROW(#REF!)-ROW(#REF!)), ROW(#REF!)), MATCH($B$6,#REF!, 0)),"")</f>
        <v/>
      </c>
      <c r="C52" s="5"/>
      <c r="D52" s="5"/>
      <c r="E52" s="42">
        <f>SUM(E51)</f>
        <v>362.69</v>
      </c>
      <c r="G52" s="19"/>
    </row>
    <row r="53" spans="1:9" s="2" customFormat="1" ht="40.5" customHeight="1" x14ac:dyDescent="0.25">
      <c r="A53" s="7" t="s">
        <v>436</v>
      </c>
      <c r="B53" s="12">
        <v>54013697016</v>
      </c>
      <c r="C53" s="5" t="s">
        <v>1</v>
      </c>
      <c r="D53" s="10" t="s">
        <v>288</v>
      </c>
      <c r="E53" s="41">
        <v>62.98</v>
      </c>
      <c r="G53" s="19"/>
    </row>
    <row r="54" spans="1:9" s="2" customFormat="1" ht="40.5" customHeight="1" x14ac:dyDescent="0.25">
      <c r="A54" s="7" t="s">
        <v>436</v>
      </c>
      <c r="B54" s="12">
        <v>54013697016</v>
      </c>
      <c r="C54" s="5" t="s">
        <v>1</v>
      </c>
      <c r="D54" s="10" t="s">
        <v>175</v>
      </c>
      <c r="E54" s="41">
        <v>393.75</v>
      </c>
      <c r="G54" s="19"/>
    </row>
    <row r="55" spans="1:9" s="2" customFormat="1" ht="40.5" customHeight="1" x14ac:dyDescent="0.25">
      <c r="A55" s="7" t="s">
        <v>436</v>
      </c>
      <c r="B55" s="12">
        <v>54013697016</v>
      </c>
      <c r="C55" s="5" t="s">
        <v>1</v>
      </c>
      <c r="D55" s="10" t="s">
        <v>456</v>
      </c>
      <c r="E55" s="41">
        <v>262.5</v>
      </c>
      <c r="G55" s="19"/>
    </row>
    <row r="56" spans="1:9" s="2" customFormat="1" ht="40.5" customHeight="1" x14ac:dyDescent="0.25">
      <c r="A56" s="21" t="s">
        <v>437</v>
      </c>
      <c r="B56" s="12" t="str" cm="1">
        <f t="array" ref="B56">IFERROR(INDEX(#REF!,SMALL(IF(#REF!=rngInvoice,ROW(#REF!)-ROW(#REF!)), ROW(#REF!)), MATCH($B$6,#REF!, 0)),"")</f>
        <v/>
      </c>
      <c r="C56" s="5" t="str" cm="1">
        <f t="array" ref="C56">IFERROR(INDEX(#REF!,SMALL(IF(#REF!=rngInvoice,ROW(#REF!)-ROW(#REF!)), ROW(#REF!)), MATCH($C$6,#REF!, 0)),"")</f>
        <v/>
      </c>
      <c r="D56" s="5"/>
      <c r="E56" s="42">
        <f>SUM(E53:E55)</f>
        <v>719.23</v>
      </c>
      <c r="G56" s="19"/>
    </row>
    <row r="57" spans="1:9" s="2" customFormat="1" ht="40.5" customHeight="1" x14ac:dyDescent="0.25">
      <c r="A57" s="7" t="s">
        <v>467</v>
      </c>
      <c r="B57" s="12">
        <v>38050234806</v>
      </c>
      <c r="C57" s="5" t="s">
        <v>1</v>
      </c>
      <c r="D57" s="10" t="s">
        <v>79</v>
      </c>
      <c r="E57" s="41">
        <v>4720</v>
      </c>
      <c r="G57" s="19"/>
    </row>
    <row r="58" spans="1:9" s="2" customFormat="1" ht="40.5" customHeight="1" x14ac:dyDescent="0.25">
      <c r="A58" s="31" t="s">
        <v>468</v>
      </c>
      <c r="B58" s="12" t="str" cm="1">
        <f t="array" ref="B58">IFERROR(INDEX(#REF!,SMALL(IF(#REF!=rngInvoice,ROW(#REF!)-ROW(#REF!)), ROW(#REF!)), MATCH($B$6,#REF!, 0)),"")</f>
        <v/>
      </c>
      <c r="C58" s="5" t="str" cm="1">
        <f t="array" ref="C58">IFERROR(INDEX(#REF!,SMALL(IF(#REF!=rngInvoice,ROW(#REF!)-ROW(#REF!)), ROW(#REF!)), MATCH($C$6,#REF!, 0)),"")</f>
        <v/>
      </c>
      <c r="D58" s="5"/>
      <c r="E58" s="42">
        <f>SUM(E57:E57)</f>
        <v>4720</v>
      </c>
      <c r="G58" s="19"/>
    </row>
    <row r="59" spans="1:9" s="2" customFormat="1" ht="40.5" customHeight="1" x14ac:dyDescent="0.25">
      <c r="A59" s="43" t="s">
        <v>457</v>
      </c>
      <c r="B59" s="12">
        <v>69638067216</v>
      </c>
      <c r="C59" s="5" t="s">
        <v>1</v>
      </c>
      <c r="D59" s="10" t="s">
        <v>48</v>
      </c>
      <c r="E59" s="41">
        <v>119</v>
      </c>
      <c r="G59" s="19"/>
    </row>
    <row r="60" spans="1:9" s="2" customFormat="1" ht="40.5" customHeight="1" x14ac:dyDescent="0.25">
      <c r="A60" s="31" t="s">
        <v>453</v>
      </c>
      <c r="B60" s="12" t="str" cm="1">
        <f t="array" ref="B60">IFERROR(INDEX(#REF!,SMALL(IF(#REF!=rngInvoice,ROW(#REF!)-ROW(#REF!)), ROW(#REF!)), MATCH($B$6,#REF!, 0)),"")</f>
        <v/>
      </c>
      <c r="C60" s="5" t="str" cm="1">
        <f t="array" ref="C60">IFERROR(INDEX(#REF!,SMALL(IF(#REF!=rngInvoice,ROW(#REF!)-ROW(#REF!)), ROW(#REF!)), MATCH($C$6,#REF!, 0)),"")</f>
        <v/>
      </c>
      <c r="D60" s="5"/>
      <c r="E60" s="42">
        <f>SUM(E59)</f>
        <v>119</v>
      </c>
      <c r="G60" s="19"/>
    </row>
    <row r="61" spans="1:9" s="2" customFormat="1" ht="40.5" customHeight="1" x14ac:dyDescent="0.25">
      <c r="A61" s="7" t="s">
        <v>31</v>
      </c>
      <c r="B61" s="7">
        <v>39122275975</v>
      </c>
      <c r="C61" s="5" t="s">
        <v>1</v>
      </c>
      <c r="D61" s="5" t="s">
        <v>11</v>
      </c>
      <c r="E61" s="41">
        <v>117.79</v>
      </c>
      <c r="G61" s="19"/>
    </row>
    <row r="62" spans="1:9" s="2" customFormat="1" ht="40.5" customHeight="1" x14ac:dyDescent="0.25">
      <c r="A62" s="21" t="s">
        <v>32</v>
      </c>
      <c r="B62" s="7" t="str" cm="1">
        <f t="array" ref="B62">IFERROR(INDEX(#REF!,SMALL(IF(#REF!=rngInvoice,ROW(#REF!)-ROW(#REF!)), ROW(#REF!)), MATCH($B$6,#REF!, 0)),"")</f>
        <v/>
      </c>
      <c r="C62" s="5" t="str" cm="1">
        <f t="array" ref="C62">IFERROR(INDEX(#REF!,SMALL(IF(#REF!=rngInvoice,ROW(#REF!)-ROW(#REF!)), ROW(#REF!)), MATCH($C$6,#REF!, 0)),"")</f>
        <v/>
      </c>
      <c r="D62" s="10"/>
      <c r="E62" s="26">
        <f>SUM(E61)</f>
        <v>117.79</v>
      </c>
      <c r="G62" s="19"/>
      <c r="I62" s="37"/>
    </row>
    <row r="63" spans="1:9" ht="33.950000000000003" customHeight="1" x14ac:dyDescent="0.25">
      <c r="A63" s="13" t="s">
        <v>3</v>
      </c>
      <c r="B63" s="13"/>
      <c r="C63" s="14"/>
      <c r="D63" s="14"/>
      <c r="E63" s="27">
        <f>SUM(E19+E21+E23+E25+E27+E30+E32+E34+E36+E38+E52+E50+E56+E58+E60+E62+E48+E46+E40)</f>
        <v>23965.640000000003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19 C26 C27:D27 C28:C29 C30:D30 C31 C32:D34 C35 C36:D36 C37 D41:D46 C47:D50 C52:D52 C53:C55 C56:D56 C57 C58:D60 A61:D63">
    <cfRule type="expression" dxfId="86" priority="19">
      <formula>MOD(ROW(),2)=0</formula>
    </cfRule>
  </conditionalFormatting>
  <conditionalFormatting sqref="A14:A60">
    <cfRule type="expression" dxfId="85" priority="1">
      <formula>MOD(ROW(),2)=0</formula>
    </cfRule>
  </conditionalFormatting>
  <conditionalFormatting sqref="A8:D10 A11:C11">
    <cfRule type="expression" dxfId="84" priority="20">
      <formula>MOD(ROW(),2)=0</formula>
    </cfRule>
  </conditionalFormatting>
  <conditionalFormatting sqref="C20">
    <cfRule type="expression" dxfId="83" priority="17">
      <formula>MOD(ROW(),2)=0</formula>
    </cfRule>
  </conditionalFormatting>
  <conditionalFormatting sqref="C41:C46">
    <cfRule type="expression" dxfId="82" priority="2">
      <formula>MOD(ROW(),2)=0</formula>
    </cfRule>
  </conditionalFormatting>
  <conditionalFormatting sqref="C51">
    <cfRule type="expression" dxfId="81" priority="5">
      <formula>MOD(ROW(),2)=0</formula>
    </cfRule>
  </conditionalFormatting>
  <conditionalFormatting sqref="C21:D25">
    <cfRule type="expression" dxfId="80" priority="16">
      <formula>MOD(ROW(),2)=0</formula>
    </cfRule>
  </conditionalFormatting>
  <conditionalFormatting sqref="C38:D40">
    <cfRule type="expression" dxfId="79" priority="3">
      <formula>MOD(ROW(),2)=0</formula>
    </cfRule>
  </conditionalFormatting>
  <conditionalFormatting sqref="D11">
    <cfRule type="expression" dxfId="78" priority="18">
      <formula>MOD(ROW(),2)=0</formula>
    </cfRule>
  </conditionalFormatting>
  <conditionalFormatting sqref="D20">
    <cfRule type="expression" dxfId="77" priority="7">
      <formula>MOD(ROW(),2)=0</formula>
    </cfRule>
  </conditionalFormatting>
  <conditionalFormatting sqref="D26">
    <cfRule type="expression" dxfId="76" priority="15">
      <formula>MOD(ROW(),2)=0</formula>
    </cfRule>
  </conditionalFormatting>
  <conditionalFormatting sqref="D28:D29">
    <cfRule type="expression" dxfId="75" priority="14">
      <formula>MOD(ROW(),2)=0</formula>
    </cfRule>
  </conditionalFormatting>
  <conditionalFormatting sqref="D31">
    <cfRule type="expression" dxfId="74" priority="6">
      <formula>MOD(ROW(),2)=0</formula>
    </cfRule>
  </conditionalFormatting>
  <conditionalFormatting sqref="D35">
    <cfRule type="expression" dxfId="73" priority="13">
      <formula>MOD(ROW(),2)=0</formula>
    </cfRule>
  </conditionalFormatting>
  <conditionalFormatting sqref="D37">
    <cfRule type="expression" dxfId="72" priority="12">
      <formula>MOD(ROW(),2)=0</formula>
    </cfRule>
  </conditionalFormatting>
  <conditionalFormatting sqref="D51">
    <cfRule type="expression" dxfId="71" priority="4">
      <formula>MOD(ROW(),2)=0</formula>
    </cfRule>
  </conditionalFormatting>
  <conditionalFormatting sqref="D53:D55">
    <cfRule type="expression" dxfId="70" priority="11">
      <formula>MOD(ROW(),2)=0</formula>
    </cfRule>
  </conditionalFormatting>
  <conditionalFormatting sqref="D57">
    <cfRule type="expression" dxfId="69" priority="8">
      <formula>MOD(ROW(),2)=0</formula>
    </cfRule>
  </conditionalFormatting>
  <conditionalFormatting sqref="E7:E63">
    <cfRule type="expression" dxfId="68" priority="9">
      <formula>MOD(ROW(),2)=0</formula>
    </cfRule>
    <cfRule type="expression" dxfId="67" priority="10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Snježana Žabec</cp:lastModifiedBy>
  <cp:lastPrinted>2025-05-12T05:49:01Z</cp:lastPrinted>
  <dcterms:created xsi:type="dcterms:W3CDTF">2016-11-01T03:33:07Z</dcterms:created>
  <dcterms:modified xsi:type="dcterms:W3CDTF">2026-01-19T10:22:42Z</dcterms:modified>
</cp:coreProperties>
</file>