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cdu006\hvz_data\Financije\Državna vatrogasna škola\2026\"/>
    </mc:Choice>
  </mc:AlternateContent>
  <xr:revisionPtr revIDLastSave="0" documentId="13_ncr:1_{5929D523-DE33-4B95-A84D-49D55E89B2DF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SIJEČANJ" sheetId="13" r:id="rId1"/>
    <sheet name="VELJAČA" sheetId="14" r:id="rId2"/>
    <sheet name="OŽUJAK" sheetId="15" r:id="rId3"/>
    <sheet name="TRAVANJ" sheetId="16" r:id="rId4"/>
    <sheet name="SVIBANJ" sheetId="17" r:id="rId5"/>
    <sheet name="LIPANJ" sheetId="18" r:id="rId6"/>
    <sheet name="SRPANJ" sheetId="19" r:id="rId7"/>
  </sheets>
  <definedNames>
    <definedName name="Br_fakture">#REF!</definedName>
    <definedName name="NazivTvrtke" localSheetId="5">LIPANJ!#REF!</definedName>
    <definedName name="NazivTvrtke" localSheetId="2">OŽUJAK!#REF!</definedName>
    <definedName name="NazivTvrtke" localSheetId="0">SIJEČANJ!#REF!</definedName>
    <definedName name="NazivTvrtke" localSheetId="6">SRPANJ!#REF!</definedName>
    <definedName name="NazivTvrtke" localSheetId="4">SVIBANJ!#REF!</definedName>
    <definedName name="NazivTvrtke" localSheetId="3">TRAVANJ!#REF!</definedName>
    <definedName name="NazivTvrtke" localSheetId="1">VELJAČA!#REF!</definedName>
    <definedName name="NazivTvrtke">#REF!</definedName>
    <definedName name="PojedinostiOBrFakture">"PojedinostiOFakturi[Br fakture]"</definedName>
    <definedName name="rngInvoice" localSheetId="5">LIPANJ!#REF!</definedName>
    <definedName name="rngInvoice" localSheetId="2">OŽUJAK!#REF!</definedName>
    <definedName name="rngInvoice" localSheetId="0">SIJEČANJ!#REF!</definedName>
    <definedName name="rngInvoice" localSheetId="6">SRPANJ!#REF!</definedName>
    <definedName name="rngInvoice" localSheetId="4">SVIBANJ!#REF!</definedName>
    <definedName name="rngInvoice" localSheetId="3">TRAVANJ!#REF!</definedName>
    <definedName name="rngInvoice" localSheetId="1">VELJAČA!#REF!</definedName>
    <definedName name="rngInvoice">#REF!</definedName>
    <definedName name="TraženjeKup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9" i="19" l="1"/>
  <c r="E178" i="19"/>
  <c r="B178" i="19" a="1"/>
  <c r="B178" i="19" s="1"/>
  <c r="C178" i="19" a="1"/>
  <c r="C178" i="19" s="1"/>
  <c r="E75" i="19"/>
  <c r="B75" i="19" a="1"/>
  <c r="B75" i="19" s="1"/>
  <c r="C75" i="19" a="1"/>
  <c r="C75" i="19" s="1"/>
  <c r="E73" i="19"/>
  <c r="E71" i="19"/>
  <c r="E67" i="19"/>
  <c r="E69" i="19"/>
  <c r="E57" i="19"/>
  <c r="E65" i="19"/>
  <c r="B65" i="19" a="1"/>
  <c r="B65" i="19" s="1"/>
  <c r="C65" i="19" a="1"/>
  <c r="C65" i="19" s="1"/>
  <c r="B67" i="19" a="1"/>
  <c r="B67" i="19" s="1"/>
  <c r="C67" i="19" a="1"/>
  <c r="C67" i="19" s="1"/>
  <c r="B69" i="19" a="1"/>
  <c r="B69" i="19" s="1"/>
  <c r="C69" i="19" a="1"/>
  <c r="C69" i="19" s="1"/>
  <c r="B71" i="19" a="1"/>
  <c r="B71" i="19" s="1"/>
  <c r="C71" i="19" a="1"/>
  <c r="C71" i="19" s="1"/>
  <c r="B73" i="19" a="1"/>
  <c r="B73" i="19" s="1"/>
  <c r="C73" i="19" a="1"/>
  <c r="C73" i="19" s="1"/>
  <c r="E80" i="19"/>
  <c r="E77" i="19"/>
  <c r="E63" i="19"/>
  <c r="E61" i="19"/>
  <c r="E59" i="19"/>
  <c r="B57" i="19" a="1"/>
  <c r="B57" i="19" s="1"/>
  <c r="C57" i="19" a="1"/>
  <c r="C57" i="19" s="1"/>
  <c r="B59" i="19" a="1"/>
  <c r="B59" i="19" s="1"/>
  <c r="C59" i="19" a="1"/>
  <c r="C59" i="19" s="1"/>
  <c r="B61" i="19" a="1"/>
  <c r="B61" i="19" s="1"/>
  <c r="C61" i="19" a="1"/>
  <c r="C61" i="19" s="1"/>
  <c r="B63" i="19" a="1"/>
  <c r="B63" i="19" s="1"/>
  <c r="C63" i="19" a="1"/>
  <c r="C63" i="19" s="1"/>
  <c r="B77" i="19" a="1"/>
  <c r="B77" i="19" s="1"/>
  <c r="C77" i="19" a="1"/>
  <c r="C77" i="19" s="1"/>
  <c r="B80" i="19" a="1"/>
  <c r="B80" i="19" s="1"/>
  <c r="C80" i="19" a="1"/>
  <c r="C80" i="19" s="1"/>
  <c r="E28" i="19"/>
  <c r="E52" i="19"/>
  <c r="C50" i="19" a="1"/>
  <c r="C50" i="19" s="1"/>
  <c r="E43" i="19"/>
  <c r="E40" i="19" l="1"/>
  <c r="E176" i="19"/>
  <c r="E174" i="19"/>
  <c r="E172" i="19"/>
  <c r="E170" i="19"/>
  <c r="E168" i="19"/>
  <c r="E166" i="19"/>
  <c r="E164" i="19"/>
  <c r="E162" i="19"/>
  <c r="E160" i="19"/>
  <c r="E158" i="19"/>
  <c r="E156" i="19"/>
  <c r="E154" i="19"/>
  <c r="E152" i="19"/>
  <c r="E150" i="19"/>
  <c r="E148" i="19"/>
  <c r="E146" i="19"/>
  <c r="E144" i="19"/>
  <c r="E142" i="19"/>
  <c r="E140" i="19"/>
  <c r="E138" i="19"/>
  <c r="E136" i="19"/>
  <c r="E134" i="19"/>
  <c r="E132" i="19"/>
  <c r="E120" i="19"/>
  <c r="E118" i="19"/>
  <c r="B168" i="19" a="1"/>
  <c r="B168" i="19" s="1"/>
  <c r="C168" i="19" a="1"/>
  <c r="C168" i="19" s="1"/>
  <c r="B170" i="19" a="1"/>
  <c r="B170" i="19" s="1"/>
  <c r="C170" i="19" a="1"/>
  <c r="C170" i="19" s="1"/>
  <c r="B172" i="19" a="1"/>
  <c r="B172" i="19" s="1"/>
  <c r="C172" i="19" a="1"/>
  <c r="C172" i="19" s="1"/>
  <c r="B174" i="19" a="1"/>
  <c r="B174" i="19" s="1"/>
  <c r="C174" i="19" a="1"/>
  <c r="C174" i="19" s="1"/>
  <c r="B176" i="19" a="1"/>
  <c r="B176" i="19" s="1"/>
  <c r="C176" i="19" a="1"/>
  <c r="C176" i="19" s="1"/>
  <c r="B156" i="19" a="1"/>
  <c r="B156" i="19" s="1"/>
  <c r="C156" i="19" a="1"/>
  <c r="C156" i="19" s="1"/>
  <c r="B158" i="19" a="1"/>
  <c r="B158" i="19" s="1"/>
  <c r="C158" i="19" a="1"/>
  <c r="C158" i="19" s="1"/>
  <c r="B160" i="19" a="1"/>
  <c r="B160" i="19" s="1"/>
  <c r="C160" i="19" a="1"/>
  <c r="C160" i="19" s="1"/>
  <c r="B162" i="19" a="1"/>
  <c r="B162" i="19" s="1"/>
  <c r="C162" i="19" a="1"/>
  <c r="C162" i="19" s="1"/>
  <c r="B164" i="19" a="1"/>
  <c r="B164" i="19" s="1"/>
  <c r="C164" i="19" a="1"/>
  <c r="C164" i="19" s="1"/>
  <c r="B166" i="19" a="1"/>
  <c r="B166" i="19" s="1"/>
  <c r="C166" i="19" a="1"/>
  <c r="C166" i="19" s="1"/>
  <c r="B132" i="19" a="1"/>
  <c r="B132" i="19" s="1"/>
  <c r="C132" i="19" a="1"/>
  <c r="C132" i="19" s="1"/>
  <c r="B134" i="19" a="1"/>
  <c r="B134" i="19" s="1"/>
  <c r="C134" i="19" a="1"/>
  <c r="C134" i="19" s="1"/>
  <c r="B136" i="19" a="1"/>
  <c r="B136" i="19" s="1"/>
  <c r="C136" i="19" a="1"/>
  <c r="C136" i="19" s="1"/>
  <c r="B138" i="19" a="1"/>
  <c r="B138" i="19" s="1"/>
  <c r="C138" i="19" a="1"/>
  <c r="C138" i="19" s="1"/>
  <c r="B140" i="19" a="1"/>
  <c r="B140" i="19" s="1"/>
  <c r="C140" i="19" a="1"/>
  <c r="C140" i="19" s="1"/>
  <c r="B142" i="19" a="1"/>
  <c r="B142" i="19" s="1"/>
  <c r="C142" i="19" a="1"/>
  <c r="C142" i="19" s="1"/>
  <c r="B144" i="19" a="1"/>
  <c r="B144" i="19" s="1"/>
  <c r="C144" i="19" a="1"/>
  <c r="C144" i="19" s="1"/>
  <c r="B146" i="19" a="1"/>
  <c r="B146" i="19" s="1"/>
  <c r="C146" i="19" a="1"/>
  <c r="C146" i="19" s="1"/>
  <c r="B148" i="19" a="1"/>
  <c r="B148" i="19" s="1"/>
  <c r="C148" i="19" a="1"/>
  <c r="C148" i="19" s="1"/>
  <c r="B150" i="19" a="1"/>
  <c r="B150" i="19" s="1"/>
  <c r="C150" i="19" a="1"/>
  <c r="C150" i="19" s="1"/>
  <c r="B152" i="19" a="1"/>
  <c r="B152" i="19" s="1"/>
  <c r="C152" i="19" a="1"/>
  <c r="C152" i="19" s="1"/>
  <c r="B154" i="19" a="1"/>
  <c r="B154" i="19" s="1"/>
  <c r="C154" i="19" a="1"/>
  <c r="C154" i="19" s="1"/>
  <c r="E130" i="19"/>
  <c r="C130" i="19" a="1"/>
  <c r="C130" i="19" s="1"/>
  <c r="B130" i="19" a="1"/>
  <c r="B130" i="19" s="1"/>
  <c r="E128" i="19"/>
  <c r="C128" i="19" a="1"/>
  <c r="C128" i="19" s="1"/>
  <c r="B128" i="19" a="1"/>
  <c r="B128" i="19" s="1"/>
  <c r="E126" i="19"/>
  <c r="C126" i="19" a="1"/>
  <c r="C126" i="19" s="1"/>
  <c r="B126" i="19" a="1"/>
  <c r="B126" i="19" s="1"/>
  <c r="E124" i="19"/>
  <c r="C124" i="19" a="1"/>
  <c r="C124" i="19" s="1"/>
  <c r="B124" i="19" a="1"/>
  <c r="B124" i="19" s="1"/>
  <c r="E122" i="19"/>
  <c r="C122" i="19" a="1"/>
  <c r="C122" i="19" s="1"/>
  <c r="B122" i="19" a="1"/>
  <c r="B122" i="19" s="1"/>
  <c r="C120" i="19" a="1"/>
  <c r="C120" i="19" s="1"/>
  <c r="B120" i="19" a="1"/>
  <c r="B120" i="19" s="1"/>
  <c r="C118" i="19" a="1"/>
  <c r="C118" i="19" s="1"/>
  <c r="B118" i="19" a="1"/>
  <c r="B118" i="19" s="1"/>
  <c r="E116" i="19"/>
  <c r="C116" i="19" a="1"/>
  <c r="C116" i="19" s="1"/>
  <c r="B116" i="19" a="1"/>
  <c r="B116" i="19" s="1"/>
  <c r="E114" i="19"/>
  <c r="C114" i="19" a="1"/>
  <c r="C114" i="19" s="1"/>
  <c r="B114" i="19" a="1"/>
  <c r="B114" i="19" s="1"/>
  <c r="E112" i="19"/>
  <c r="C112" i="19" a="1"/>
  <c r="C112" i="19" s="1"/>
  <c r="B112" i="19" a="1"/>
  <c r="B112" i="19" s="1"/>
  <c r="E110" i="19"/>
  <c r="C110" i="19" a="1"/>
  <c r="C110" i="19" s="1"/>
  <c r="B110" i="19" a="1"/>
  <c r="B110" i="19" s="1"/>
  <c r="E108" i="19"/>
  <c r="C108" i="19" a="1"/>
  <c r="C108" i="19" s="1"/>
  <c r="B108" i="19" a="1"/>
  <c r="B108" i="19" s="1"/>
  <c r="E106" i="19"/>
  <c r="C106" i="19" a="1"/>
  <c r="C106" i="19" s="1"/>
  <c r="B106" i="19" a="1"/>
  <c r="B106" i="19" s="1"/>
  <c r="E104" i="19"/>
  <c r="C104" i="19" a="1"/>
  <c r="C104" i="19" s="1"/>
  <c r="B104" i="19" a="1"/>
  <c r="B104" i="19" s="1"/>
  <c r="E102" i="19"/>
  <c r="C102" i="19" a="1"/>
  <c r="C102" i="19" s="1"/>
  <c r="B102" i="19" a="1"/>
  <c r="B102" i="19" s="1"/>
  <c r="E100" i="19"/>
  <c r="C100" i="19" a="1"/>
  <c r="C100" i="19" s="1"/>
  <c r="B100" i="19" a="1"/>
  <c r="B100" i="19" s="1"/>
  <c r="E98" i="19"/>
  <c r="C98" i="19" a="1"/>
  <c r="C98" i="19" s="1"/>
  <c r="B98" i="19" a="1"/>
  <c r="B98" i="19" s="1"/>
  <c r="E96" i="19"/>
  <c r="C96" i="19" a="1"/>
  <c r="C96" i="19" s="1"/>
  <c r="B96" i="19" a="1"/>
  <c r="B96" i="19" s="1"/>
  <c r="E94" i="19"/>
  <c r="C94" i="19" a="1"/>
  <c r="C94" i="19" s="1"/>
  <c r="B94" i="19" a="1"/>
  <c r="B94" i="19" s="1"/>
  <c r="E92" i="19"/>
  <c r="C92" i="19" a="1"/>
  <c r="C92" i="19" s="1"/>
  <c r="B92" i="19" a="1"/>
  <c r="B92" i="19" s="1"/>
  <c r="E90" i="19"/>
  <c r="C90" i="19" a="1"/>
  <c r="C90" i="19" s="1"/>
  <c r="B90" i="19" a="1"/>
  <c r="B90" i="19" s="1"/>
  <c r="E88" i="19"/>
  <c r="C88" i="19" a="1"/>
  <c r="C88" i="19" s="1"/>
  <c r="B88" i="19" a="1"/>
  <c r="B88" i="19" s="1"/>
  <c r="E86" i="19"/>
  <c r="C86" i="19" a="1"/>
  <c r="C86" i="19" s="1"/>
  <c r="B86" i="19" a="1"/>
  <c r="B86" i="19" s="1"/>
  <c r="E84" i="19"/>
  <c r="C84" i="19" a="1"/>
  <c r="C84" i="19" s="1"/>
  <c r="B84" i="19" a="1"/>
  <c r="B84" i="19" s="1"/>
  <c r="E82" i="19"/>
  <c r="C82" i="19" a="1"/>
  <c r="C82" i="19" s="1"/>
  <c r="B82" i="19" a="1"/>
  <c r="B82" i="19" s="1"/>
  <c r="E54" i="19"/>
  <c r="C54" i="19" a="1"/>
  <c r="C54" i="19" s="1"/>
  <c r="B54" i="19" a="1"/>
  <c r="B54" i="19" s="1"/>
  <c r="C52" i="19" a="1"/>
  <c r="C52" i="19" s="1"/>
  <c r="B52" i="19" a="1"/>
  <c r="B52" i="19" s="1"/>
  <c r="E49" i="19"/>
  <c r="B49" i="19" a="1"/>
  <c r="B49" i="19" s="1"/>
  <c r="E47" i="19"/>
  <c r="B47" i="19" a="1"/>
  <c r="B47" i="19" s="1"/>
  <c r="E45" i="19"/>
  <c r="C45" i="19" a="1"/>
  <c r="C45" i="19" s="1"/>
  <c r="B45" i="19" a="1"/>
  <c r="B45" i="19" s="1"/>
  <c r="C43" i="19" a="1"/>
  <c r="C43" i="19" s="1"/>
  <c r="B43" i="19" a="1"/>
  <c r="B43" i="19" s="1"/>
  <c r="C40" i="19" a="1"/>
  <c r="C40" i="19" s="1"/>
  <c r="B40" i="19" a="1"/>
  <c r="B40" i="19" s="1"/>
  <c r="E36" i="19"/>
  <c r="C36" i="19" a="1"/>
  <c r="C36" i="19" s="1"/>
  <c r="B36" i="19" a="1"/>
  <c r="B36" i="19" s="1"/>
  <c r="E34" i="19"/>
  <c r="C34" i="19" a="1"/>
  <c r="C34" i="19" s="1"/>
  <c r="E32" i="19"/>
  <c r="C32" i="19" a="1"/>
  <c r="C32" i="19" s="1"/>
  <c r="B32" i="19" a="1"/>
  <c r="B32" i="19" s="1"/>
  <c r="E30" i="19"/>
  <c r="C30" i="19" a="1"/>
  <c r="C30" i="19" s="1"/>
  <c r="B30" i="19" a="1"/>
  <c r="B30" i="19" s="1"/>
  <c r="C28" i="19" a="1"/>
  <c r="C28" i="19" s="1"/>
  <c r="B28" i="19" a="1"/>
  <c r="B28" i="19" s="1"/>
  <c r="E25" i="19"/>
  <c r="E23" i="19"/>
  <c r="C23" i="19" a="1"/>
  <c r="C23" i="19" s="1"/>
  <c r="B23" i="19" a="1"/>
  <c r="B23" i="19" s="1"/>
  <c r="E21" i="19"/>
  <c r="E18" i="19"/>
  <c r="C17" i="19" a="1"/>
  <c r="C17" i="19" s="1"/>
  <c r="B17" i="19" a="1"/>
  <c r="B17" i="19" s="1"/>
  <c r="C16" i="19" a="1"/>
  <c r="C16" i="19" s="1"/>
  <c r="B16" i="19" a="1"/>
  <c r="B16" i="19" s="1"/>
  <c r="C14" i="19" a="1"/>
  <c r="C14" i="19" s="1"/>
  <c r="B14" i="19" a="1"/>
  <c r="B14" i="19" s="1"/>
  <c r="C13" i="19" a="1"/>
  <c r="C13" i="19" s="1"/>
  <c r="B13" i="19" a="1"/>
  <c r="B13" i="19" s="1"/>
  <c r="C12" i="19" a="1"/>
  <c r="C12" i="19" s="1"/>
  <c r="B12" i="19" a="1"/>
  <c r="B12" i="19" s="1"/>
  <c r="C11" i="19" a="1"/>
  <c r="C11" i="19" s="1"/>
  <c r="B11" i="19" a="1"/>
  <c r="B11" i="19" s="1"/>
  <c r="C10" i="19" a="1"/>
  <c r="C10" i="19" s="1"/>
  <c r="B10" i="19" a="1"/>
  <c r="B10" i="19" s="1"/>
  <c r="C9" i="19" a="1"/>
  <c r="C9" i="19" s="1"/>
  <c r="B9" i="19" a="1"/>
  <c r="B9" i="19" s="1"/>
  <c r="E18" i="17"/>
  <c r="E106" i="18"/>
  <c r="E29" i="18"/>
  <c r="C29" i="18" a="1"/>
  <c r="C29" i="18" s="1"/>
  <c r="B29" i="18" a="1"/>
  <c r="B29" i="18" s="1"/>
  <c r="E41" i="18"/>
  <c r="B41" i="18" a="1"/>
  <c r="B41" i="18" s="1"/>
  <c r="C41" i="18" a="1"/>
  <c r="C41" i="18" s="1"/>
  <c r="B43" i="18" a="1"/>
  <c r="B43" i="18" s="1"/>
  <c r="C43" i="18" a="1"/>
  <c r="C43" i="18" s="1"/>
  <c r="E43" i="18"/>
  <c r="E23" i="18"/>
  <c r="E87" i="18"/>
  <c r="E105" i="18"/>
  <c r="E103" i="18"/>
  <c r="E101" i="18"/>
  <c r="E99" i="18"/>
  <c r="E97" i="18"/>
  <c r="E95" i="18"/>
  <c r="E93" i="18"/>
  <c r="E91" i="18"/>
  <c r="E89" i="18"/>
  <c r="E85" i="18"/>
  <c r="E69" i="18"/>
  <c r="B87" i="18" a="1"/>
  <c r="B87" i="18" s="1"/>
  <c r="C87" i="18" a="1"/>
  <c r="C87" i="18" s="1"/>
  <c r="B89" i="18" a="1"/>
  <c r="B89" i="18" s="1"/>
  <c r="C89" i="18" a="1"/>
  <c r="C89" i="18" s="1"/>
  <c r="B91" i="18" a="1"/>
  <c r="B91" i="18" s="1"/>
  <c r="C91" i="18" a="1"/>
  <c r="C91" i="18" s="1"/>
  <c r="B93" i="18" a="1"/>
  <c r="B93" i="18" s="1"/>
  <c r="C93" i="18" a="1"/>
  <c r="C93" i="18" s="1"/>
  <c r="B95" i="18" a="1"/>
  <c r="B95" i="18" s="1"/>
  <c r="C95" i="18" a="1"/>
  <c r="C95" i="18" s="1"/>
  <c r="B97" i="18" a="1"/>
  <c r="B97" i="18" s="1"/>
  <c r="C97" i="18" a="1"/>
  <c r="C97" i="18" s="1"/>
  <c r="B99" i="18" a="1"/>
  <c r="B99" i="18" s="1"/>
  <c r="C99" i="18" a="1"/>
  <c r="C99" i="18" s="1"/>
  <c r="B101" i="18" a="1"/>
  <c r="B101" i="18" s="1"/>
  <c r="C101" i="18" a="1"/>
  <c r="C101" i="18" s="1"/>
  <c r="B103" i="18" a="1"/>
  <c r="B103" i="18" s="1"/>
  <c r="C103" i="18" a="1"/>
  <c r="C103" i="18" s="1"/>
  <c r="B105" i="18" a="1"/>
  <c r="B105" i="18" s="1"/>
  <c r="C105" i="18" a="1"/>
  <c r="C105" i="18" s="1"/>
  <c r="E18" i="18"/>
  <c r="I19" i="19" l="1"/>
  <c r="I86" i="19"/>
  <c r="C85" i="18" a="1"/>
  <c r="C85" i="18" s="1"/>
  <c r="B85" i="18" a="1"/>
  <c r="B85" i="18" s="1"/>
  <c r="E83" i="18"/>
  <c r="C83" i="18" a="1"/>
  <c r="C83" i="18" s="1"/>
  <c r="B83" i="18" a="1"/>
  <c r="B83" i="18" s="1"/>
  <c r="E81" i="18"/>
  <c r="C81" i="18" a="1"/>
  <c r="C81" i="18" s="1"/>
  <c r="B81" i="18" a="1"/>
  <c r="B81" i="18" s="1"/>
  <c r="E79" i="18"/>
  <c r="C79" i="18" a="1"/>
  <c r="C79" i="18" s="1"/>
  <c r="B79" i="18" a="1"/>
  <c r="B79" i="18" s="1"/>
  <c r="E77" i="18"/>
  <c r="C77" i="18" a="1"/>
  <c r="C77" i="18" s="1"/>
  <c r="B77" i="18" a="1"/>
  <c r="B77" i="18" s="1"/>
  <c r="E75" i="18"/>
  <c r="C75" i="18" a="1"/>
  <c r="C75" i="18" s="1"/>
  <c r="B75" i="18" a="1"/>
  <c r="B75" i="18" s="1"/>
  <c r="E73" i="18"/>
  <c r="C73" i="18" a="1"/>
  <c r="C73" i="18" s="1"/>
  <c r="B73" i="18" a="1"/>
  <c r="B73" i="18" s="1"/>
  <c r="E71" i="18"/>
  <c r="C71" i="18" a="1"/>
  <c r="C71" i="18" s="1"/>
  <c r="B71" i="18" a="1"/>
  <c r="B71" i="18" s="1"/>
  <c r="C69" i="18" a="1"/>
  <c r="C69" i="18" s="1"/>
  <c r="B69" i="18" a="1"/>
  <c r="B69" i="18" s="1"/>
  <c r="E67" i="18"/>
  <c r="C67" i="18" a="1"/>
  <c r="C67" i="18" s="1"/>
  <c r="B67" i="18" a="1"/>
  <c r="B67" i="18" s="1"/>
  <c r="E65" i="18"/>
  <c r="C65" i="18" a="1"/>
  <c r="C65" i="18" s="1"/>
  <c r="B65" i="18" a="1"/>
  <c r="B65" i="18" s="1"/>
  <c r="E63" i="18"/>
  <c r="C63" i="18" a="1"/>
  <c r="C63" i="18" s="1"/>
  <c r="B63" i="18" a="1"/>
  <c r="B63" i="18" s="1"/>
  <c r="E61" i="18"/>
  <c r="C61" i="18" a="1"/>
  <c r="C61" i="18" s="1"/>
  <c r="B61" i="18" a="1"/>
  <c r="B61" i="18" s="1"/>
  <c r="E59" i="18"/>
  <c r="C59" i="18" a="1"/>
  <c r="C59" i="18" s="1"/>
  <c r="B59" i="18" a="1"/>
  <c r="B59" i="18" s="1"/>
  <c r="E57" i="18"/>
  <c r="C57" i="18" a="1"/>
  <c r="C57" i="18" s="1"/>
  <c r="B57" i="18" a="1"/>
  <c r="B57" i="18" s="1"/>
  <c r="E55" i="18"/>
  <c r="C55" i="18" a="1"/>
  <c r="C55" i="18" s="1"/>
  <c r="B55" i="18" a="1"/>
  <c r="B55" i="18" s="1"/>
  <c r="E53" i="18"/>
  <c r="C53" i="18" a="1"/>
  <c r="C53" i="18" s="1"/>
  <c r="B53" i="18" a="1"/>
  <c r="B53" i="18" s="1"/>
  <c r="E51" i="18"/>
  <c r="B51" i="18" a="1"/>
  <c r="B51" i="18" s="1"/>
  <c r="E49" i="18"/>
  <c r="B49" i="18" a="1"/>
  <c r="B49" i="18" s="1"/>
  <c r="E47" i="18"/>
  <c r="C47" i="18" a="1"/>
  <c r="C47" i="18" s="1"/>
  <c r="B47" i="18" a="1"/>
  <c r="B47" i="18" s="1"/>
  <c r="E45" i="18"/>
  <c r="C45" i="18" a="1"/>
  <c r="C45" i="18" s="1"/>
  <c r="B45" i="18" a="1"/>
  <c r="B45" i="18" s="1"/>
  <c r="E39" i="18"/>
  <c r="C39" i="18" a="1"/>
  <c r="C39" i="18" s="1"/>
  <c r="E37" i="18"/>
  <c r="C37" i="18" a="1"/>
  <c r="C37" i="18" s="1"/>
  <c r="B37" i="18" a="1"/>
  <c r="B37" i="18" s="1"/>
  <c r="E35" i="18"/>
  <c r="E33" i="18"/>
  <c r="C33" i="18" a="1"/>
  <c r="C33" i="18" s="1"/>
  <c r="B33" i="18" a="1"/>
  <c r="B33" i="18" s="1"/>
  <c r="E31" i="18"/>
  <c r="C31" i="18" a="1"/>
  <c r="C31" i="18" s="1"/>
  <c r="B31" i="18" a="1"/>
  <c r="B31" i="18" s="1"/>
  <c r="E27" i="18"/>
  <c r="C27" i="18" a="1"/>
  <c r="C27" i="18" s="1"/>
  <c r="B27" i="18" a="1"/>
  <c r="B27" i="18" s="1"/>
  <c r="E25" i="18"/>
  <c r="C23" i="18" a="1"/>
  <c r="C23" i="18" s="1"/>
  <c r="B23" i="18" a="1"/>
  <c r="B23" i="18" s="1"/>
  <c r="E21" i="18"/>
  <c r="C17" i="18" a="1"/>
  <c r="C17" i="18" s="1"/>
  <c r="B17" i="18" a="1"/>
  <c r="B17" i="18" s="1"/>
  <c r="C16" i="18" a="1"/>
  <c r="C16" i="18" s="1"/>
  <c r="B16" i="18" a="1"/>
  <c r="B16" i="18" s="1"/>
  <c r="C14" i="18" a="1"/>
  <c r="C14" i="18" s="1"/>
  <c r="B14" i="18" a="1"/>
  <c r="B14" i="18" s="1"/>
  <c r="C13" i="18" a="1"/>
  <c r="C13" i="18" s="1"/>
  <c r="B13" i="18" a="1"/>
  <c r="B13" i="18" s="1"/>
  <c r="C12" i="18" a="1"/>
  <c r="C12" i="18" s="1"/>
  <c r="B12" i="18" a="1"/>
  <c r="B12" i="18" s="1"/>
  <c r="C11" i="18" a="1"/>
  <c r="C11" i="18" s="1"/>
  <c r="B11" i="18" a="1"/>
  <c r="B11" i="18" s="1"/>
  <c r="C10" i="18" a="1"/>
  <c r="C10" i="18" s="1"/>
  <c r="B10" i="18" a="1"/>
  <c r="B10" i="18" s="1"/>
  <c r="C9" i="18" a="1"/>
  <c r="C9" i="18" s="1"/>
  <c r="B9" i="18" a="1"/>
  <c r="B9" i="18" s="1"/>
  <c r="E42" i="17"/>
  <c r="E28" i="17"/>
  <c r="I19" i="18" l="1"/>
  <c r="I62" i="18"/>
  <c r="B17" i="17" a="1"/>
  <c r="B17" i="17" s="1"/>
  <c r="C17" i="17" a="1"/>
  <c r="C17" i="17" s="1"/>
  <c r="E93" i="17"/>
  <c r="C93" i="17" a="1"/>
  <c r="C93" i="17" s="1"/>
  <c r="B93" i="17" a="1"/>
  <c r="B93" i="17" s="1"/>
  <c r="E91" i="17"/>
  <c r="C91" i="17" a="1"/>
  <c r="C91" i="17" s="1"/>
  <c r="B91" i="17" a="1"/>
  <c r="B91" i="17" s="1"/>
  <c r="E89" i="17"/>
  <c r="C89" i="17" a="1"/>
  <c r="C89" i="17" s="1"/>
  <c r="B89" i="17" a="1"/>
  <c r="B89" i="17" s="1"/>
  <c r="E87" i="17"/>
  <c r="C87" i="17" a="1"/>
  <c r="C87" i="17" s="1"/>
  <c r="B87" i="17" a="1"/>
  <c r="B87" i="17" s="1"/>
  <c r="E85" i="17"/>
  <c r="C85" i="17" a="1"/>
  <c r="C85" i="17" s="1"/>
  <c r="B85" i="17" a="1"/>
  <c r="B85" i="17" s="1"/>
  <c r="E83" i="17"/>
  <c r="C83" i="17" a="1"/>
  <c r="C83" i="17" s="1"/>
  <c r="B83" i="17" a="1"/>
  <c r="B83" i="17" s="1"/>
  <c r="E81" i="17"/>
  <c r="C81" i="17" a="1"/>
  <c r="C81" i="17" s="1"/>
  <c r="B81" i="17" a="1"/>
  <c r="B81" i="17" s="1"/>
  <c r="E79" i="17"/>
  <c r="C79" i="17" a="1"/>
  <c r="C79" i="17" s="1"/>
  <c r="B79" i="17" a="1"/>
  <c r="B79" i="17" s="1"/>
  <c r="E77" i="17"/>
  <c r="C77" i="17" a="1"/>
  <c r="C77" i="17" s="1"/>
  <c r="B77" i="17" a="1"/>
  <c r="B77" i="17" s="1"/>
  <c r="E75" i="17"/>
  <c r="C75" i="17" a="1"/>
  <c r="C75" i="17" s="1"/>
  <c r="B75" i="17" a="1"/>
  <c r="B75" i="17" s="1"/>
  <c r="E73" i="17"/>
  <c r="C73" i="17" a="1"/>
  <c r="C73" i="17" s="1"/>
  <c r="B73" i="17" a="1"/>
  <c r="B73" i="17" s="1"/>
  <c r="E71" i="17"/>
  <c r="C71" i="17" a="1"/>
  <c r="C71" i="17" s="1"/>
  <c r="B71" i="17" a="1"/>
  <c r="B71" i="17" s="1"/>
  <c r="E69" i="17"/>
  <c r="C69" i="17" a="1"/>
  <c r="C69" i="17" s="1"/>
  <c r="B69" i="17" a="1"/>
  <c r="B69" i="17" s="1"/>
  <c r="E67" i="17"/>
  <c r="E65" i="17"/>
  <c r="C65" i="17" a="1"/>
  <c r="C65" i="17" s="1"/>
  <c r="B65" i="17" a="1"/>
  <c r="B65" i="17" s="1"/>
  <c r="E63" i="17"/>
  <c r="C63" i="17" a="1"/>
  <c r="C63" i="17" s="1"/>
  <c r="B63" i="17" a="1"/>
  <c r="B63" i="17" s="1"/>
  <c r="E61" i="17"/>
  <c r="C61" i="17" a="1"/>
  <c r="C61" i="17" s="1"/>
  <c r="B61" i="17" a="1"/>
  <c r="B61" i="17" s="1"/>
  <c r="E58" i="17"/>
  <c r="C58" i="17" a="1"/>
  <c r="C58" i="17" s="1"/>
  <c r="B58" i="17" a="1"/>
  <c r="B58" i="17" s="1"/>
  <c r="E56" i="17"/>
  <c r="C56" i="17" a="1"/>
  <c r="C56" i="17" s="1"/>
  <c r="B56" i="17" a="1"/>
  <c r="B56" i="17" s="1"/>
  <c r="E54" i="17"/>
  <c r="B54" i="17" a="1"/>
  <c r="B54" i="17" s="1"/>
  <c r="E52" i="17"/>
  <c r="C52" i="17" a="1"/>
  <c r="C52" i="17" s="1"/>
  <c r="B52" i="17" a="1"/>
  <c r="B52" i="17" s="1"/>
  <c r="E50" i="17"/>
  <c r="E48" i="17"/>
  <c r="B48" i="17" a="1"/>
  <c r="B48" i="17" s="1"/>
  <c r="E46" i="17"/>
  <c r="C46" i="17" a="1"/>
  <c r="C46" i="17" s="1"/>
  <c r="B46" i="17" a="1"/>
  <c r="B46" i="17" s="1"/>
  <c r="E44" i="17"/>
  <c r="C44" i="17" a="1"/>
  <c r="C44" i="17" s="1"/>
  <c r="B44" i="17" a="1"/>
  <c r="B44" i="17" s="1"/>
  <c r="C42" i="17" a="1"/>
  <c r="C42" i="17" s="1"/>
  <c r="B42" i="17" a="1"/>
  <c r="B42" i="17" s="1"/>
  <c r="E38" i="17"/>
  <c r="C38" i="17" a="1"/>
  <c r="C38" i="17" s="1"/>
  <c r="B38" i="17" a="1"/>
  <c r="B38" i="17" s="1"/>
  <c r="E36" i="17"/>
  <c r="C36" i="17" a="1"/>
  <c r="C36" i="17" s="1"/>
  <c r="B36" i="17" a="1"/>
  <c r="B36" i="17" s="1"/>
  <c r="E34" i="17"/>
  <c r="E32" i="17"/>
  <c r="C32" i="17" a="1"/>
  <c r="C32" i="17" s="1"/>
  <c r="B32" i="17" a="1"/>
  <c r="B32" i="17" s="1"/>
  <c r="E30" i="17"/>
  <c r="C30" i="17" a="1"/>
  <c r="C30" i="17" s="1"/>
  <c r="B30" i="17" a="1"/>
  <c r="B30" i="17" s="1"/>
  <c r="C28" i="17" a="1"/>
  <c r="C28" i="17" s="1"/>
  <c r="B28" i="17" a="1"/>
  <c r="B28" i="17" s="1"/>
  <c r="E25" i="17"/>
  <c r="E23" i="17"/>
  <c r="C23" i="17" a="1"/>
  <c r="C23" i="17" s="1"/>
  <c r="B23" i="17" a="1"/>
  <c r="B23" i="17" s="1"/>
  <c r="E21" i="17"/>
  <c r="C16" i="17" a="1"/>
  <c r="C16" i="17" s="1"/>
  <c r="B16" i="17" a="1"/>
  <c r="B16" i="17" s="1"/>
  <c r="C14" i="17" a="1"/>
  <c r="C14" i="17" s="1"/>
  <c r="B14" i="17" a="1"/>
  <c r="B14" i="17" s="1"/>
  <c r="C13" i="17" a="1"/>
  <c r="C13" i="17" s="1"/>
  <c r="B13" i="17" a="1"/>
  <c r="B13" i="17" s="1"/>
  <c r="C12" i="17" a="1"/>
  <c r="C12" i="17" s="1"/>
  <c r="B12" i="17" a="1"/>
  <c r="B12" i="17" s="1"/>
  <c r="C11" i="17" a="1"/>
  <c r="C11" i="17" s="1"/>
  <c r="B11" i="17" a="1"/>
  <c r="B11" i="17" s="1"/>
  <c r="C10" i="17" a="1"/>
  <c r="C10" i="17" s="1"/>
  <c r="B10" i="17" a="1"/>
  <c r="B10" i="17" s="1"/>
  <c r="C9" i="17" a="1"/>
  <c r="C9" i="17" s="1"/>
  <c r="B9" i="17" a="1"/>
  <c r="B9" i="17" s="1"/>
  <c r="E36" i="16"/>
  <c r="I66" i="17" l="1"/>
  <c r="I70" i="17"/>
  <c r="E94" i="17"/>
  <c r="I19" i="17" s="1"/>
  <c r="I80" i="16"/>
  <c r="I76" i="16"/>
  <c r="E20" i="16"/>
  <c r="E47" i="16"/>
  <c r="E45" i="16"/>
  <c r="E34" i="16"/>
  <c r="E40" i="16"/>
  <c r="E43" i="16"/>
  <c r="B43" i="16" a="1"/>
  <c r="B43" i="16" s="1"/>
  <c r="C43" i="16" a="1"/>
  <c r="C43" i="16" s="1"/>
  <c r="B45" i="16" a="1"/>
  <c r="B45" i="16" s="1"/>
  <c r="C45" i="16" a="1"/>
  <c r="C45" i="16" s="1"/>
  <c r="B47" i="16" a="1"/>
  <c r="B47" i="16" s="1"/>
  <c r="C47" i="16" a="1"/>
  <c r="C47" i="16" s="1"/>
  <c r="E51" i="16"/>
  <c r="B51" i="16" a="1"/>
  <c r="B51" i="16" s="1"/>
  <c r="C51" i="16" a="1"/>
  <c r="C51" i="16" s="1"/>
  <c r="E53" i="16"/>
  <c r="E49" i="16"/>
  <c r="B49" i="16" a="1"/>
  <c r="B49" i="16" s="1"/>
  <c r="C49" i="16" a="1"/>
  <c r="C49" i="16" s="1"/>
  <c r="B53" i="16" a="1"/>
  <c r="B53" i="16" s="1"/>
  <c r="C53" i="16" a="1"/>
  <c r="C53" i="16" s="1"/>
  <c r="E73" i="16" a="1"/>
  <c r="E73" i="16" s="1"/>
  <c r="E101" i="16"/>
  <c r="E103" i="16"/>
  <c r="E105" i="16"/>
  <c r="E107" i="16"/>
  <c r="E109" i="16"/>
  <c r="E111" i="16"/>
  <c r="E113" i="16"/>
  <c r="E115" i="16"/>
  <c r="E117" i="16"/>
  <c r="E119" i="16"/>
  <c r="E121" i="16"/>
  <c r="E123" i="16"/>
  <c r="E125" i="16"/>
  <c r="E127" i="16"/>
  <c r="E129" i="16"/>
  <c r="E131" i="16"/>
  <c r="E133" i="16"/>
  <c r="E135" i="16"/>
  <c r="E137" i="16"/>
  <c r="E139" i="16"/>
  <c r="E141" i="16"/>
  <c r="E143" i="16"/>
  <c r="E145" i="16"/>
  <c r="B107" i="16" a="1"/>
  <c r="B107" i="16" s="1"/>
  <c r="C107" i="16" a="1"/>
  <c r="C107" i="16" s="1"/>
  <c r="E99" i="16"/>
  <c r="B131" i="16" a="1"/>
  <c r="B131" i="16" s="1"/>
  <c r="C131" i="16" a="1"/>
  <c r="C131" i="16" s="1"/>
  <c r="B145" i="16" a="1"/>
  <c r="B145" i="16" s="1"/>
  <c r="C145" i="16" a="1"/>
  <c r="C145" i="16" s="1"/>
  <c r="B141" i="16" a="1"/>
  <c r="B141" i="16" s="1"/>
  <c r="C141" i="16" a="1"/>
  <c r="C141" i="16" s="1"/>
  <c r="B143" i="16" a="1"/>
  <c r="B143" i="16" s="1"/>
  <c r="C143" i="16" a="1"/>
  <c r="C143" i="16" s="1"/>
  <c r="B133" i="16" a="1"/>
  <c r="B133" i="16" s="1"/>
  <c r="C133" i="16" a="1"/>
  <c r="C133" i="16" s="1"/>
  <c r="B135" i="16" a="1"/>
  <c r="B135" i="16" s="1"/>
  <c r="C135" i="16" a="1"/>
  <c r="C135" i="16" s="1"/>
  <c r="B137" i="16" a="1"/>
  <c r="B137" i="16" s="1"/>
  <c r="C137" i="16" a="1"/>
  <c r="C137" i="16" s="1"/>
  <c r="B139" i="16" a="1"/>
  <c r="B139" i="16" s="1"/>
  <c r="C139" i="16" a="1"/>
  <c r="C139" i="16" s="1"/>
  <c r="B99" i="16" a="1"/>
  <c r="B99" i="16" s="1"/>
  <c r="C99" i="16" a="1"/>
  <c r="C99" i="16" s="1"/>
  <c r="B101" i="16" a="1"/>
  <c r="B101" i="16" s="1"/>
  <c r="C101" i="16" a="1"/>
  <c r="C101" i="16" s="1"/>
  <c r="B103" i="16" a="1"/>
  <c r="B103" i="16" s="1"/>
  <c r="C103" i="16" a="1"/>
  <c r="C103" i="16" s="1"/>
  <c r="B105" i="16" a="1"/>
  <c r="B105" i="16" s="1"/>
  <c r="C105" i="16" a="1"/>
  <c r="C105" i="16" s="1"/>
  <c r="B109" i="16" a="1"/>
  <c r="B109" i="16" s="1"/>
  <c r="C109" i="16" a="1"/>
  <c r="C109" i="16" s="1"/>
  <c r="B111" i="16" a="1"/>
  <c r="B111" i="16" s="1"/>
  <c r="C111" i="16" a="1"/>
  <c r="C111" i="16" s="1"/>
  <c r="B113" i="16" a="1"/>
  <c r="B113" i="16" s="1"/>
  <c r="C113" i="16" a="1"/>
  <c r="C113" i="16" s="1"/>
  <c r="B115" i="16" a="1"/>
  <c r="B115" i="16" s="1"/>
  <c r="C115" i="16" a="1"/>
  <c r="C115" i="16" s="1"/>
  <c r="B117" i="16" a="1"/>
  <c r="B117" i="16" s="1"/>
  <c r="C117" i="16" a="1"/>
  <c r="C117" i="16" s="1"/>
  <c r="B119" i="16" a="1"/>
  <c r="B119" i="16" s="1"/>
  <c r="C119" i="16" a="1"/>
  <c r="C119" i="16" s="1"/>
  <c r="B121" i="16" a="1"/>
  <c r="B121" i="16" s="1"/>
  <c r="C121" i="16" a="1"/>
  <c r="C121" i="16" s="1"/>
  <c r="B123" i="16" a="1"/>
  <c r="B123" i="16" s="1"/>
  <c r="C123" i="16" a="1"/>
  <c r="C123" i="16" s="1"/>
  <c r="B125" i="16" a="1"/>
  <c r="B125" i="16" s="1"/>
  <c r="C125" i="16" a="1"/>
  <c r="C125" i="16" s="1"/>
  <c r="B127" i="16" a="1"/>
  <c r="B127" i="16" s="1"/>
  <c r="C127" i="16" a="1"/>
  <c r="C127" i="16" s="1"/>
  <c r="B129" i="16" a="1"/>
  <c r="B129" i="16" s="1"/>
  <c r="C129" i="16" a="1"/>
  <c r="C129" i="16" s="1"/>
  <c r="E83" i="16"/>
  <c r="E97" i="16" l="1"/>
  <c r="C97" i="16" a="1"/>
  <c r="C97" i="16" s="1"/>
  <c r="B97" i="16" a="1"/>
  <c r="B97" i="16" s="1"/>
  <c r="E95" i="16"/>
  <c r="C95" i="16" a="1"/>
  <c r="C95" i="16" s="1"/>
  <c r="B95" i="16" a="1"/>
  <c r="B95" i="16" s="1"/>
  <c r="E93" i="16"/>
  <c r="C93" i="16" a="1"/>
  <c r="C93" i="16" s="1"/>
  <c r="B93" i="16" a="1"/>
  <c r="B93" i="16" s="1"/>
  <c r="E91" i="16"/>
  <c r="C91" i="16" a="1"/>
  <c r="C91" i="16" s="1"/>
  <c r="B91" i="16" a="1"/>
  <c r="B91" i="16" s="1"/>
  <c r="E89" i="16"/>
  <c r="C89" i="16" a="1"/>
  <c r="C89" i="16" s="1"/>
  <c r="B89" i="16" a="1"/>
  <c r="B89" i="16" s="1"/>
  <c r="E87" i="16"/>
  <c r="C87" i="16" a="1"/>
  <c r="C87" i="16" s="1"/>
  <c r="B87" i="16" a="1"/>
  <c r="B87" i="16" s="1"/>
  <c r="E85" i="16"/>
  <c r="C85" i="16" a="1"/>
  <c r="C85" i="16" s="1"/>
  <c r="B85" i="16" a="1"/>
  <c r="B85" i="16" s="1"/>
  <c r="C83" i="16" a="1"/>
  <c r="C83" i="16" s="1"/>
  <c r="B83" i="16" a="1"/>
  <c r="B83" i="16" s="1"/>
  <c r="E81" i="16"/>
  <c r="C81" i="16" a="1"/>
  <c r="C81" i="16" s="1"/>
  <c r="B81" i="16" a="1"/>
  <c r="B81" i="16" s="1"/>
  <c r="E79" i="16"/>
  <c r="C79" i="16" a="1"/>
  <c r="C79" i="16" s="1"/>
  <c r="B79" i="16" a="1"/>
  <c r="B79" i="16" s="1"/>
  <c r="E77" i="16"/>
  <c r="E75" i="16"/>
  <c r="C75" i="16" a="1"/>
  <c r="C75" i="16" s="1"/>
  <c r="B75" i="16" a="1"/>
  <c r="B75" i="16" s="1"/>
  <c r="C73" i="16" a="1"/>
  <c r="C73" i="16" s="1"/>
  <c r="B73" i="16" a="1"/>
  <c r="B73" i="16" s="1"/>
  <c r="E70" i="16"/>
  <c r="C70" i="16" a="1"/>
  <c r="C70" i="16" s="1"/>
  <c r="B70" i="16" a="1"/>
  <c r="B70" i="16" s="1"/>
  <c r="E68" i="16"/>
  <c r="C68" i="16" a="1"/>
  <c r="C68" i="16" s="1"/>
  <c r="B68" i="16" a="1"/>
  <c r="B68" i="16" s="1"/>
  <c r="E65" i="16"/>
  <c r="C65" i="16" a="1"/>
  <c r="C65" i="16" s="1"/>
  <c r="B65" i="16" a="1"/>
  <c r="B65" i="16" s="1"/>
  <c r="E63" i="16"/>
  <c r="C63" i="16" a="1"/>
  <c r="C63" i="16" s="1"/>
  <c r="B63" i="16" a="1"/>
  <c r="B63" i="16" s="1"/>
  <c r="E61" i="16"/>
  <c r="B61" i="16" a="1"/>
  <c r="B61" i="16" s="1"/>
  <c r="E59" i="16"/>
  <c r="C59" i="16" a="1"/>
  <c r="C59" i="16" s="1"/>
  <c r="B59" i="16" a="1"/>
  <c r="B59" i="16" s="1"/>
  <c r="E57" i="16"/>
  <c r="E55" i="16"/>
  <c r="B55" i="16" a="1"/>
  <c r="B55" i="16" s="1"/>
  <c r="C40" i="16" a="1"/>
  <c r="C40" i="16" s="1"/>
  <c r="B40" i="16" a="1"/>
  <c r="B40" i="16" s="1"/>
  <c r="C36" i="16" a="1"/>
  <c r="C36" i="16" s="1"/>
  <c r="B36" i="16" a="1"/>
  <c r="B36" i="16" s="1"/>
  <c r="E30" i="16"/>
  <c r="C30" i="16" a="1"/>
  <c r="C30" i="16" s="1"/>
  <c r="B30" i="16" a="1"/>
  <c r="B30" i="16" s="1"/>
  <c r="E28" i="16"/>
  <c r="C28" i="16" a="1"/>
  <c r="C28" i="16" s="1"/>
  <c r="B28" i="16" a="1"/>
  <c r="B28" i="16" s="1"/>
  <c r="E26" i="16"/>
  <c r="C26" i="16" a="1"/>
  <c r="C26" i="16" s="1"/>
  <c r="B26" i="16" a="1"/>
  <c r="B26" i="16" s="1"/>
  <c r="E24" i="16"/>
  <c r="E22" i="16"/>
  <c r="C22" i="16" a="1"/>
  <c r="C22" i="16" s="1"/>
  <c r="B22" i="16" a="1"/>
  <c r="B22" i="16" s="1"/>
  <c r="E17" i="16"/>
  <c r="C16" i="16" a="1"/>
  <c r="C16" i="16" s="1"/>
  <c r="B16" i="16" a="1"/>
  <c r="B16" i="16" s="1"/>
  <c r="C14" i="16" a="1"/>
  <c r="C14" i="16" s="1"/>
  <c r="B14" i="16" a="1"/>
  <c r="B14" i="16" s="1"/>
  <c r="C13" i="16" a="1"/>
  <c r="C13" i="16" s="1"/>
  <c r="B13" i="16" a="1"/>
  <c r="B13" i="16" s="1"/>
  <c r="C12" i="16" a="1"/>
  <c r="C12" i="16" s="1"/>
  <c r="B12" i="16" a="1"/>
  <c r="B12" i="16" s="1"/>
  <c r="C11" i="16" a="1"/>
  <c r="C11" i="16" s="1"/>
  <c r="B11" i="16" a="1"/>
  <c r="B11" i="16" s="1"/>
  <c r="C10" i="16" a="1"/>
  <c r="C10" i="16" s="1"/>
  <c r="B10" i="16" a="1"/>
  <c r="B10" i="16" s="1"/>
  <c r="C9" i="16" a="1"/>
  <c r="C9" i="16" s="1"/>
  <c r="B9" i="16" a="1"/>
  <c r="B9" i="16" s="1"/>
  <c r="E94" i="15"/>
  <c r="E91" i="15"/>
  <c r="E88" i="15"/>
  <c r="B88" i="15" a="1"/>
  <c r="B88" i="15" s="1"/>
  <c r="C88" i="15" a="1"/>
  <c r="C88" i="15" s="1"/>
  <c r="E85" i="15"/>
  <c r="E80" i="15"/>
  <c r="E78" i="15"/>
  <c r="E76" i="15"/>
  <c r="E74" i="15"/>
  <c r="E72" i="15"/>
  <c r="B72" i="15" a="1"/>
  <c r="B72" i="15" s="1"/>
  <c r="C72" i="15" a="1"/>
  <c r="C72" i="15" s="1"/>
  <c r="B74" i="15" a="1"/>
  <c r="B74" i="15" s="1"/>
  <c r="C74" i="15" a="1"/>
  <c r="C74" i="15" s="1"/>
  <c r="B76" i="15" a="1"/>
  <c r="B76" i="15" s="1"/>
  <c r="C76" i="15" a="1"/>
  <c r="C76" i="15" s="1"/>
  <c r="B78" i="15" a="1"/>
  <c r="B78" i="15" s="1"/>
  <c r="C78" i="15" a="1"/>
  <c r="C78" i="15" s="1"/>
  <c r="B80" i="15" a="1"/>
  <c r="B80" i="15" s="1"/>
  <c r="C80" i="15" a="1"/>
  <c r="C80" i="15" s="1"/>
  <c r="B85" i="15" a="1"/>
  <c r="B85" i="15" s="1"/>
  <c r="C85" i="15" a="1"/>
  <c r="C85" i="15" s="1"/>
  <c r="B91" i="15" a="1"/>
  <c r="B91" i="15" s="1"/>
  <c r="C91" i="15" a="1"/>
  <c r="C91" i="15" s="1"/>
  <c r="E39" i="15"/>
  <c r="B39" i="15" a="1"/>
  <c r="B39" i="15" s="1"/>
  <c r="C39" i="15" a="1"/>
  <c r="C39" i="15" s="1"/>
  <c r="E43" i="15"/>
  <c r="B43" i="15" a="1"/>
  <c r="B43" i="15" s="1"/>
  <c r="C43" i="15" a="1"/>
  <c r="C43" i="15" s="1"/>
  <c r="E93" i="15"/>
  <c r="C93" i="15" a="1"/>
  <c r="C93" i="15" s="1"/>
  <c r="B93" i="15" a="1"/>
  <c r="B93" i="15" s="1"/>
  <c r="E70" i="15"/>
  <c r="E68" i="15"/>
  <c r="C68" i="15" a="1"/>
  <c r="C68" i="15" s="1"/>
  <c r="B68" i="15" a="1"/>
  <c r="B68" i="15" s="1"/>
  <c r="E66" i="15"/>
  <c r="C66" i="15" a="1"/>
  <c r="C66" i="15" s="1"/>
  <c r="B66" i="15" a="1"/>
  <c r="B66" i="15" s="1"/>
  <c r="E64" i="15"/>
  <c r="E62" i="15"/>
  <c r="C62" i="15" a="1"/>
  <c r="C62" i="15" s="1"/>
  <c r="B62" i="15" a="1"/>
  <c r="B62" i="15" s="1"/>
  <c r="E60" i="15"/>
  <c r="C60" i="15" a="1"/>
  <c r="C60" i="15" s="1"/>
  <c r="B60" i="15" a="1"/>
  <c r="B60" i="15" s="1"/>
  <c r="E57" i="15"/>
  <c r="C57" i="15" a="1"/>
  <c r="C57" i="15" s="1"/>
  <c r="B57" i="15" a="1"/>
  <c r="B57" i="15" s="1"/>
  <c r="E55" i="15"/>
  <c r="C55" i="15" a="1"/>
  <c r="C55" i="15" s="1"/>
  <c r="B55" i="15" a="1"/>
  <c r="B55" i="15" s="1"/>
  <c r="E53" i="15"/>
  <c r="B53" i="15" a="1"/>
  <c r="B53" i="15" s="1"/>
  <c r="E51" i="15"/>
  <c r="C51" i="15" a="1"/>
  <c r="C51" i="15" s="1"/>
  <c r="B51" i="15" a="1"/>
  <c r="B51" i="15" s="1"/>
  <c r="E49" i="15"/>
  <c r="E47" i="15"/>
  <c r="B47" i="15" a="1"/>
  <c r="B47" i="15" s="1"/>
  <c r="E45" i="15"/>
  <c r="C45" i="15" a="1"/>
  <c r="C45" i="15" s="1"/>
  <c r="B45" i="15" a="1"/>
  <c r="B45" i="15" s="1"/>
  <c r="E37" i="15"/>
  <c r="C37" i="15" a="1"/>
  <c r="C37" i="15" s="1"/>
  <c r="B37" i="15" a="1"/>
  <c r="B37" i="15" s="1"/>
  <c r="E31" i="15"/>
  <c r="C31" i="15" a="1"/>
  <c r="C31" i="15" s="1"/>
  <c r="B31" i="15" a="1"/>
  <c r="B31" i="15" s="1"/>
  <c r="C29" i="15" a="1"/>
  <c r="C29" i="15" s="1"/>
  <c r="B29" i="15" a="1"/>
  <c r="B29" i="15" s="1"/>
  <c r="E27" i="15"/>
  <c r="C27" i="15" a="1"/>
  <c r="C27" i="15" s="1"/>
  <c r="B27" i="15" a="1"/>
  <c r="B27" i="15" s="1"/>
  <c r="E24" i="15"/>
  <c r="E22" i="15"/>
  <c r="C22" i="15" a="1"/>
  <c r="C22" i="15" s="1"/>
  <c r="B22" i="15" a="1"/>
  <c r="B22" i="15" s="1"/>
  <c r="E20" i="15"/>
  <c r="E17" i="15"/>
  <c r="C16" i="15" a="1"/>
  <c r="C16" i="15" s="1"/>
  <c r="B16" i="15" a="1"/>
  <c r="B16" i="15" s="1"/>
  <c r="C14" i="15" a="1"/>
  <c r="C14" i="15" s="1"/>
  <c r="B14" i="15" a="1"/>
  <c r="B14" i="15" s="1"/>
  <c r="C13" i="15" a="1"/>
  <c r="C13" i="15" s="1"/>
  <c r="B13" i="15" a="1"/>
  <c r="B13" i="15" s="1"/>
  <c r="C12" i="15" a="1"/>
  <c r="C12" i="15" s="1"/>
  <c r="B12" i="15" a="1"/>
  <c r="B12" i="15" s="1"/>
  <c r="C11" i="15" a="1"/>
  <c r="C11" i="15" s="1"/>
  <c r="B11" i="15" a="1"/>
  <c r="B11" i="15" s="1"/>
  <c r="C10" i="15" a="1"/>
  <c r="C10" i="15" s="1"/>
  <c r="B10" i="15" a="1"/>
  <c r="B10" i="15" s="1"/>
  <c r="C9" i="15" a="1"/>
  <c r="C9" i="15" s="1"/>
  <c r="B9" i="15" a="1"/>
  <c r="B9" i="15" s="1"/>
  <c r="E20" i="14"/>
  <c r="E146" i="16" l="1"/>
  <c r="I18" i="16" s="1"/>
  <c r="E58" i="14"/>
  <c r="E60" i="14"/>
  <c r="C60" i="14" a="1"/>
  <c r="C60" i="14" s="1"/>
  <c r="B60" i="14" a="1"/>
  <c r="B60" i="14" s="1"/>
  <c r="E56" i="14"/>
  <c r="C56" i="14" a="1"/>
  <c r="C56" i="14" s="1"/>
  <c r="B56" i="14" a="1"/>
  <c r="B56" i="14" s="1"/>
  <c r="E54" i="14"/>
  <c r="C54" i="14" a="1"/>
  <c r="C54" i="14" s="1"/>
  <c r="B54" i="14" a="1"/>
  <c r="B54" i="14" s="1"/>
  <c r="E51" i="14"/>
  <c r="C51" i="14" a="1"/>
  <c r="C51" i="14" s="1"/>
  <c r="B51" i="14" a="1"/>
  <c r="B51" i="14" s="1"/>
  <c r="E37" i="14"/>
  <c r="E29" i="14"/>
  <c r="C29" i="14" a="1"/>
  <c r="C29" i="14" s="1"/>
  <c r="B29" i="14" a="1"/>
  <c r="B29" i="14" s="1"/>
  <c r="C37" i="14" a="1"/>
  <c r="C37" i="14" s="1"/>
  <c r="B37" i="14" a="1"/>
  <c r="B37" i="14" s="1"/>
  <c r="E39" i="14"/>
  <c r="C39" i="14" a="1"/>
  <c r="C39" i="14" s="1"/>
  <c r="B39" i="14" a="1"/>
  <c r="B39" i="14" s="1"/>
  <c r="E41" i="14"/>
  <c r="B41" i="14" a="1"/>
  <c r="B41" i="14" s="1"/>
  <c r="E31" i="14"/>
  <c r="C31" i="14" a="1"/>
  <c r="C31" i="14" s="1"/>
  <c r="B31" i="14" a="1"/>
  <c r="B31" i="14" s="1"/>
  <c r="E27" i="14"/>
  <c r="C27" i="14" a="1"/>
  <c r="C27" i="14" s="1"/>
  <c r="B27" i="14" a="1"/>
  <c r="B27" i="14" s="1"/>
  <c r="E64" i="14"/>
  <c r="E62" i="14"/>
  <c r="C62" i="14" a="1"/>
  <c r="C62" i="14" s="1"/>
  <c r="B62" i="14" a="1"/>
  <c r="B62" i="14" s="1"/>
  <c r="E47" i="14"/>
  <c r="B47" i="14" a="1"/>
  <c r="B47" i="14" s="1"/>
  <c r="E24" i="14"/>
  <c r="E22" i="14"/>
  <c r="C22" i="14" a="1"/>
  <c r="C22" i="14" s="1"/>
  <c r="B22" i="14" a="1"/>
  <c r="B22" i="14" s="1"/>
  <c r="E84" i="14"/>
  <c r="B84" i="14" a="1"/>
  <c r="B84" i="14" s="1"/>
  <c r="C84" i="14" a="1"/>
  <c r="C84" i="14" s="1"/>
  <c r="E82" i="14"/>
  <c r="C82" i="14" a="1"/>
  <c r="C82" i="14" s="1"/>
  <c r="B82" i="14" a="1"/>
  <c r="B82" i="14" s="1"/>
  <c r="E80" i="14"/>
  <c r="C80" i="14" a="1"/>
  <c r="C80" i="14" s="1"/>
  <c r="B80" i="14" a="1"/>
  <c r="B80" i="14" s="1"/>
  <c r="E78" i="14"/>
  <c r="C78" i="14" a="1"/>
  <c r="C78" i="14" s="1"/>
  <c r="B78" i="14" a="1"/>
  <c r="B78" i="14" s="1"/>
  <c r="E76" i="14"/>
  <c r="C76" i="14" a="1"/>
  <c r="C76" i="14" s="1"/>
  <c r="B76" i="14" a="1"/>
  <c r="B76" i="14" s="1"/>
  <c r="E74" i="14"/>
  <c r="C74" i="14" a="1"/>
  <c r="C74" i="14" s="1"/>
  <c r="B74" i="14" a="1"/>
  <c r="B74" i="14" s="1"/>
  <c r="E72" i="14"/>
  <c r="C72" i="14" a="1"/>
  <c r="C72" i="14" s="1"/>
  <c r="B72" i="14" a="1"/>
  <c r="B72" i="14" s="1"/>
  <c r="E70" i="14"/>
  <c r="C70" i="14" a="1"/>
  <c r="C70" i="14" s="1"/>
  <c r="B70" i="14" a="1"/>
  <c r="B70" i="14" s="1"/>
  <c r="E68" i="14"/>
  <c r="C68" i="14" a="1"/>
  <c r="C68" i="14" s="1"/>
  <c r="B68" i="14" a="1"/>
  <c r="B68" i="14" s="1"/>
  <c r="E66" i="14"/>
  <c r="C66" i="14" a="1"/>
  <c r="C66" i="14" s="1"/>
  <c r="B66" i="14" a="1"/>
  <c r="B66" i="14" s="1"/>
  <c r="I70" i="14" l="1"/>
  <c r="I62" i="14"/>
  <c r="E17" i="14" l="1"/>
  <c r="B16" i="14" a="1"/>
  <c r="B16" i="14" s="1"/>
  <c r="C16" i="14" a="1"/>
  <c r="C16" i="14" s="1"/>
  <c r="B14" i="14" a="1"/>
  <c r="B14" i="14" s="1"/>
  <c r="C14" i="14" a="1"/>
  <c r="C14" i="14" s="1"/>
  <c r="E49" i="14"/>
  <c r="C49" i="14" a="1"/>
  <c r="C49" i="14" s="1"/>
  <c r="B49" i="14" a="1"/>
  <c r="B49" i="14" s="1"/>
  <c r="E45" i="14"/>
  <c r="C45" i="14" a="1"/>
  <c r="C45" i="14" s="1"/>
  <c r="B45" i="14" a="1"/>
  <c r="B45" i="14" s="1"/>
  <c r="E43" i="14"/>
  <c r="C13" i="14" a="1"/>
  <c r="C13" i="14" s="1"/>
  <c r="B13" i="14" a="1"/>
  <c r="B13" i="14" s="1"/>
  <c r="C12" i="14" a="1"/>
  <c r="C12" i="14" s="1"/>
  <c r="B12" i="14" a="1"/>
  <c r="B12" i="14" s="1"/>
  <c r="C11" i="14" a="1"/>
  <c r="C11" i="14" s="1"/>
  <c r="B11" i="14" a="1"/>
  <c r="B11" i="14" s="1"/>
  <c r="C10" i="14" a="1"/>
  <c r="C10" i="14" s="1"/>
  <c r="B10" i="14" a="1"/>
  <c r="B10" i="14" s="1"/>
  <c r="C9" i="14" a="1"/>
  <c r="C9" i="14" s="1"/>
  <c r="B9" i="14" a="1"/>
  <c r="B9" i="14" s="1"/>
  <c r="E25" i="13"/>
  <c r="E24" i="13"/>
  <c r="B24" i="13" a="1"/>
  <c r="B24" i="13" s="1"/>
  <c r="E22" i="13"/>
  <c r="E20" i="13"/>
  <c r="I22" i="14" l="1"/>
  <c r="E85" i="14"/>
  <c r="B20" i="13" a="1"/>
  <c r="B20" i="13" s="1"/>
  <c r="C20" i="13" a="1"/>
  <c r="C20" i="13" s="1"/>
  <c r="B22" i="13" a="1"/>
  <c r="B22" i="13" s="1"/>
  <c r="C22" i="13" a="1"/>
  <c r="C22" i="13" s="1"/>
  <c r="E18" i="13" l="1"/>
  <c r="E15" i="13"/>
  <c r="C13" i="13" a="1"/>
  <c r="C13" i="13" s="1"/>
  <c r="B13" i="13" a="1"/>
  <c r="B13" i="13" s="1"/>
  <c r="C12" i="13" a="1"/>
  <c r="C12" i="13" s="1"/>
  <c r="B12" i="13" a="1"/>
  <c r="B12" i="13" s="1"/>
  <c r="C11" i="13" a="1"/>
  <c r="C11" i="13" s="1"/>
  <c r="B11" i="13" a="1"/>
  <c r="B11" i="13" s="1"/>
  <c r="C10" i="13" a="1"/>
  <c r="C10" i="13" s="1"/>
  <c r="B10" i="13" a="1"/>
  <c r="B10" i="13" s="1"/>
  <c r="C9" i="13" a="1"/>
  <c r="C9" i="13" s="1"/>
  <c r="B9" i="13" a="1"/>
  <c r="B9" i="1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<sst xmlns="http://schemas.openxmlformats.org/spreadsheetml/2006/main" count="1632" uniqueCount="494">
  <si>
    <t>Iznos</t>
  </si>
  <si>
    <t>ZAGREB</t>
  </si>
  <si>
    <t>ZAPOSLENICI</t>
  </si>
  <si>
    <t>UKUPNO</t>
  </si>
  <si>
    <t>Naziv primatelja</t>
  </si>
  <si>
    <t>OIB primatelja</t>
  </si>
  <si>
    <t>Sjedište primatelja</t>
  </si>
  <si>
    <t>Vrsta rashoda i izdatka</t>
  </si>
  <si>
    <t>3113 PLAĆE ZA PREKOVREMENI RAD</t>
  </si>
  <si>
    <t>3121 OSTALI RASHODI ZA ZAPOSLENE</t>
  </si>
  <si>
    <t>INFORMACIJA O TROŠENJU SREDSTAVA</t>
  </si>
  <si>
    <t>Naziv ustanove: Državna vatrogasna škola</t>
  </si>
  <si>
    <t>Adresa: Ksaverska cesta 107</t>
  </si>
  <si>
    <t>Poštanski broj i grad: 10000 Zagreb</t>
  </si>
  <si>
    <t>T: Telefonski broj: 01/2641-657</t>
  </si>
  <si>
    <t>E-pošta: dvskola@dvskola.hr</t>
  </si>
  <si>
    <t>Web-mjesto: https://dvskola.hr</t>
  </si>
  <si>
    <t>3131 DOPRINOS NA BRUTO ZA MIO S POVEĆANIM TRAJANJEM</t>
  </si>
  <si>
    <t>3132 DOPRINOS NA BRUTO ZA ZDRAVSTVENO OSIGURANJE</t>
  </si>
  <si>
    <t>Kategorija 1</t>
  </si>
  <si>
    <t>Kategorija 2</t>
  </si>
  <si>
    <t>3114 PLAĆE ZA POSEBNE UVJETE RADA</t>
  </si>
  <si>
    <t>NARODNE NOVINE D.D.</t>
  </si>
  <si>
    <t>3233 USLUGE PROMIDŽBE I INFORMIRANJA</t>
  </si>
  <si>
    <t>UKUPNO:NARODNE NOVINE D.D.</t>
  </si>
  <si>
    <t>3232 USLUGE TEKUĆEG I INVESTICIJSKOG ODRŽAVANJA</t>
  </si>
  <si>
    <t>INA - INDUSTRIJA NAFTE D.D.</t>
  </si>
  <si>
    <t>3223 ENERGIJA</t>
  </si>
  <si>
    <t>OSIJEK</t>
  </si>
  <si>
    <t>UKUPNO:INA INDUSTRIJA NAFTE D.D.</t>
  </si>
  <si>
    <t>Siječanj  2026.g.</t>
  </si>
  <si>
    <t>3111 BRUTO PLAĆE ZA REDOVAN RAD  ZA 12/25</t>
  </si>
  <si>
    <t>3212 PRIJEVOZ ZA 12/25</t>
  </si>
  <si>
    <t>SINONIM J.D.O.O.</t>
  </si>
  <si>
    <t>3237 INTELEKTUALNE I OSOBNE USLUGE</t>
  </si>
  <si>
    <t>VENTAS TEHNIKA D.O.O.</t>
  </si>
  <si>
    <t>UKUPNO:SINONIM J.D.O.O.</t>
  </si>
  <si>
    <t>UKUPNO:VENTAS TEHNIKA D.O.O.</t>
  </si>
  <si>
    <t>Veljača  2026.g.</t>
  </si>
  <si>
    <t>3212 PRIJEVOZ ZA 01/26</t>
  </si>
  <si>
    <t>3211 SLUŽBENA PUTOVANJA</t>
  </si>
  <si>
    <t>3293 REPREZENTACIJA</t>
  </si>
  <si>
    <t>3111 BRUTO PLAĆE ZA REDOVAN RAD  ZA 01/26</t>
  </si>
  <si>
    <t>GDPR</t>
  </si>
  <si>
    <t>3237-Intelektualne i osobne usluge (ugovor o djelu bruto iznos sadrži doprinos za mirovinsko osiguranje iz bruto I, porez iz bruto I te doprinos za zdravstveno osiguranje na bruto)</t>
  </si>
  <si>
    <t>FRANČEŠEVIĆ MATO</t>
  </si>
  <si>
    <t>UKUPNO :FRANČEŠEVIĆ MATO</t>
  </si>
  <si>
    <t>KAMENAR KAROLINA</t>
  </si>
  <si>
    <t>UKUPNO:KAMENAR KAROLINA</t>
  </si>
  <si>
    <t>KOŠEC KRISTIJAN</t>
  </si>
  <si>
    <t>UKUPNO:KOŠEC KRISTIJAN</t>
  </si>
  <si>
    <t>KOVAČEVIĆ MARKO</t>
  </si>
  <si>
    <t>UKUPNO:KOVAČEVIĆ MARKO</t>
  </si>
  <si>
    <t>MOGUŠ DINKO</t>
  </si>
  <si>
    <t>UKUPNO:MOGUŠ DINKO</t>
  </si>
  <si>
    <t>PAKŠEC ZORAN</t>
  </si>
  <si>
    <t>UKUPNO:PAKŠEC ZORAN</t>
  </si>
  <si>
    <t>PAVIĆ VALENTINA</t>
  </si>
  <si>
    <t>UKUPNO:PAVIĆ VALENTINA</t>
  </si>
  <si>
    <t>RUŽIĆ GORAN</t>
  </si>
  <si>
    <t>UKUPNO:RUŽIĆ GORAN</t>
  </si>
  <si>
    <t>TRAMONTANA NIKOLA</t>
  </si>
  <si>
    <t>UKUPNO:TRAMONTANA NIKOLA</t>
  </si>
  <si>
    <t>KRIŽANIĆ MARKO</t>
  </si>
  <si>
    <t>UKUPNO:KRIŽANIĆ MARKO</t>
  </si>
  <si>
    <t>FINANCIJSKA AGAENCIJA</t>
  </si>
  <si>
    <t>3238 RAČUNALNE USLUGE</t>
  </si>
  <si>
    <t>UKUPNO:FINANCIJSKA AGAENCIJA</t>
  </si>
  <si>
    <t>HP-HRVATSKA POŠTA D.D.</t>
  </si>
  <si>
    <t>VELIKA GORICA</t>
  </si>
  <si>
    <t>3231 USLUGE TELEFONA, POŠTE I PRIJEVOZA</t>
  </si>
  <si>
    <t>UKUPNO: HP-HRVATSKA POŠTA D.D.</t>
  </si>
  <si>
    <t>HRVATSKI TELEKOM</t>
  </si>
  <si>
    <t>UKUPNO:HRVATSKI TELEKOM</t>
  </si>
  <si>
    <t/>
  </si>
  <si>
    <t>CENTAR MCS D.O.O.</t>
  </si>
  <si>
    <t>UKUPNO: CENTAR MCS D.O.O.</t>
  </si>
  <si>
    <t>ADRIA GRUPA D.O.O.</t>
  </si>
  <si>
    <t>3239 OSTALE USLUGE</t>
  </si>
  <si>
    <t>UKUPNO:ADRIA GRUPA D.O.O.</t>
  </si>
  <si>
    <t>AUTO KUĆA KOVAČEVIĆ D.O.O.</t>
  </si>
  <si>
    <t>UKUPNO:AUTO KUĆA KOVAČEVIĆ D.O.O.</t>
  </si>
  <si>
    <t>BIMUS D.O.O</t>
  </si>
  <si>
    <t>3235 NAJAMNINA I ZAKUPNINA</t>
  </si>
  <si>
    <t xml:space="preserve">UKUPNO:BIMUS D.O.O </t>
  </si>
  <si>
    <t>3221 UREDSKI MATERIJAL I OSTALI MATERIJALNI TROŠKOVI</t>
  </si>
  <si>
    <t>CROATIA OSIGURANJE D.O.</t>
  </si>
  <si>
    <t>3292 PREMIJE OSIGURANJA</t>
  </si>
  <si>
    <t>UKUPNO:CROATIA OSIGURANJE D.O.</t>
  </si>
  <si>
    <t>CENTAR ZA VOZILA HRVATSKE D.D.</t>
  </si>
  <si>
    <t>UKUPNO:CENTAR ZA VOZILA HRVATSKE D.D.</t>
  </si>
  <si>
    <t>DVD OSIJEK GORNJI GRAD</t>
  </si>
  <si>
    <t>UKUPNO:DVD OSIJEK GORNJI GRAD</t>
  </si>
  <si>
    <t>IGO-MAT D.O.O.</t>
  </si>
  <si>
    <t>UKUPNO:IGO-MAT D.O.O.</t>
  </si>
  <si>
    <t>TOP START D.O.O</t>
  </si>
  <si>
    <t>UKUPNO: TOP START D.O.O</t>
  </si>
  <si>
    <t>PEVEX D.D.</t>
  </si>
  <si>
    <t>3221 UREDSKI MATERIJAL I OSTALI MATERIJALNI RASHOD</t>
  </si>
  <si>
    <t>3222 MATERIJAL I SIROVINE</t>
  </si>
  <si>
    <t>UKUPNO:PEVEX D.D.</t>
  </si>
  <si>
    <t>IVERPAN D.O.O.</t>
  </si>
  <si>
    <t>UKUPNO:IVERPAN D.O.O.</t>
  </si>
  <si>
    <t>3224  MATERIJAL  I DIJELOVI ZA TEKUĆE I INVESTICIJSKO ODRŽAVANJE</t>
  </si>
  <si>
    <t>3225 SITAN INVANTER I AUTOGUME</t>
  </si>
  <si>
    <t>POSLOVNA SIMPLIFIKACIJA D.O.O.</t>
  </si>
  <si>
    <t>3213 STRUČNO USAVRŠAVANJE ZAPOSLENIKA</t>
  </si>
  <si>
    <t>UKUPNO:POSLOVNA SIMPLIFIKACIJA D.O.O.</t>
  </si>
  <si>
    <t>SAGOVI ZAGREB D.O.O.</t>
  </si>
  <si>
    <t>UKUPNO:SAGOVI ZAGREB D.O.O.</t>
  </si>
  <si>
    <t>SESVETSKI KRALJEVEC GRADNJA J.D.O.O.</t>
  </si>
  <si>
    <t>UKUPNO:SESVETSKI KRALJEVEC GRADNJA J.D.O.O.</t>
  </si>
  <si>
    <t>SESVETE</t>
  </si>
  <si>
    <t>4511 DODATNA ULAGANJA NA GRAĐEVINSKIM OBJEKTIMA</t>
  </si>
  <si>
    <t>SVE- PROM D.O.O.</t>
  </si>
  <si>
    <t>UKUPNO:SVE- PROM D.O.O.</t>
  </si>
  <si>
    <t>TEB POSLOVNO SAVJETOVANJE</t>
  </si>
  <si>
    <t>UKUPNO:TEB POSLOVNO SAVJETOVANJE</t>
  </si>
  <si>
    <t>99944170669</t>
  </si>
  <si>
    <t>3221 UREDSKI MATERIJALI OSTALI MATERIJALNI TROŠKOVI</t>
  </si>
  <si>
    <t>3111 BRUTO PLAĆE ZA REDOVAN RAD  ZA 02/26</t>
  </si>
  <si>
    <t>3212 PRIJEVOZ ZA 02/26</t>
  </si>
  <si>
    <t>UKUPNO:AUTO KUĆA HABEK D.O.O.</t>
  </si>
  <si>
    <t>AUTO KUĆA HABEK D.O.O.</t>
  </si>
  <si>
    <t>BAUHAUS ZAGREB</t>
  </si>
  <si>
    <t>UKUPNO:BAUHAUS ZAGREB D.O.O.</t>
  </si>
  <si>
    <t>D.JOKER j.d.o.o.</t>
  </si>
  <si>
    <t>NOVA VAS</t>
  </si>
  <si>
    <t>45111 DODATNA ULAGANJA NA GRAĐEVINSKIM OBJEKTIMA</t>
  </si>
  <si>
    <t>UKUPNO:D.JOKER j.d.o.o.</t>
  </si>
  <si>
    <t>DRAGER SAFETY D.O.O</t>
  </si>
  <si>
    <t>UKUPNO:DRAGER SAFETY D.O.O</t>
  </si>
  <si>
    <t>ERGONOVA PILJEK D.O.O.</t>
  </si>
  <si>
    <t>UKUPNO:ERGONOVA PILJEK D.O.O.</t>
  </si>
  <si>
    <t>SVETI KRIŽ ZAČERTJE</t>
  </si>
  <si>
    <t>4221 UREDSKA OPREMA I NAMJEŠTAJ</t>
  </si>
  <si>
    <t>GLOBAL DISTRI D.O.O.</t>
  </si>
  <si>
    <t>SAMOBOR</t>
  </si>
  <si>
    <t>3221 UREDSKI MATERIJAL I OSTALI MATERIJALNI RASHODI</t>
  </si>
  <si>
    <t>UKUPNO:GLOBAL DISTRI D.O.O.</t>
  </si>
  <si>
    <t>GUBIĆ USLUGE D.O.O.</t>
  </si>
  <si>
    <t>3234 KOMUNALNE USLUGE</t>
  </si>
  <si>
    <t>UKUPNO:GUBIĆ USLUGE D.O.O.</t>
  </si>
  <si>
    <t>JVP GRADA SPLITA</t>
  </si>
  <si>
    <t>SPLIT</t>
  </si>
  <si>
    <t>UKUPNO: JVP GRADA SPLITA</t>
  </si>
  <si>
    <t>KDG KROVOVI D.O.O.</t>
  </si>
  <si>
    <t>UKUPNO:KDG KROVOVI D.O.O.</t>
  </si>
  <si>
    <t>KLALEDA D.O.O.</t>
  </si>
  <si>
    <t>UKUPNO:KLALEDA D.O.O.</t>
  </si>
  <si>
    <t>71176740176</t>
  </si>
  <si>
    <t>LIBURNIA RIVIERA HOTELI D.D</t>
  </si>
  <si>
    <t>UKUPNO:LIBURNIA RIVIERA HOTELI D.D</t>
  </si>
  <si>
    <t>OPATIJA</t>
  </si>
  <si>
    <t>LOS TRANSPORTI D.O.O</t>
  </si>
  <si>
    <t>UKUPNO:LOS TRANSPORTI D.O.O</t>
  </si>
  <si>
    <t>MICK D.O.O.</t>
  </si>
  <si>
    <t>UKUPNO:MICK D.O.O.</t>
  </si>
  <si>
    <t>KUKULJEVO</t>
  </si>
  <si>
    <t>OBRT ZA USLUGE NIZ</t>
  </si>
  <si>
    <t>UKUPNO:OBRT ZA USLUGE NIZ</t>
  </si>
  <si>
    <t>4227 UREĐAJI, STROJEVI I OPREMA ZA OSTALE NAMJENE</t>
  </si>
  <si>
    <t>ROWABEL MAZIVA D.O.O</t>
  </si>
  <si>
    <t>UKUPNO:ROWABEL MAZIVA D.O.O</t>
  </si>
  <si>
    <t>3224 MATERIJAL I DJELOVI ZA TEKUĆE I INVESTICIJSKO ODRŽAVANJE</t>
  </si>
  <si>
    <t>TEB POSLOVNO SAVJETOVANJE D.O.O.</t>
  </si>
  <si>
    <t>UKUPNO:TEB POSLOVNO SAVJETOVANJE D.O.O.</t>
  </si>
  <si>
    <t>UNIKOMERC AUTOMOBILI D.O.O.</t>
  </si>
  <si>
    <t>UKUPNO:UNIKOMERC AUTOMOBILI D.O.O.</t>
  </si>
  <si>
    <t>ZAJEC INŽENJERING D.O.O.</t>
  </si>
  <si>
    <t>UKUPNO:ZAJEC INŽENJERING D.O.O.</t>
  </si>
  <si>
    <t>ZIEGLER D.O.O.</t>
  </si>
  <si>
    <t>UKUPNO :ZIEGLER D.O.O.</t>
  </si>
  <si>
    <t>KUTINA</t>
  </si>
  <si>
    <t>Ožujak  2026.g.</t>
  </si>
  <si>
    <t>Travanj  2026.g.</t>
  </si>
  <si>
    <t>3111 BRUTO PLAĆE ZA REDOVAN RAD  ZA 03/26</t>
  </si>
  <si>
    <t>3212 PRIJEVOZ ZA 03/26</t>
  </si>
  <si>
    <t>ADAMČIĆ MARKO</t>
  </si>
  <si>
    <t>UKUPNO :ADAMČIĆ MARKO</t>
  </si>
  <si>
    <t>ANTIĆ MARIO</t>
  </si>
  <si>
    <t>UKUPNO:ANTIĆ MARIO</t>
  </si>
  <si>
    <t>BAŠIĆ NIKOLA</t>
  </si>
  <si>
    <t>UKUPNO:BAŠIĆ NIKOLA</t>
  </si>
  <si>
    <t>BATINA IVAN</t>
  </si>
  <si>
    <t>UKUPNO:BATINA IVAN</t>
  </si>
  <si>
    <t>BITUNJAC JOSIP</t>
  </si>
  <si>
    <t>UKUPNO:BITUNJAC JOSIP</t>
  </si>
  <si>
    <t>BOŠNJAKOVIĆ TOMISLAV</t>
  </si>
  <si>
    <t>UKUPNO:BOŠNJAKOVIĆ TOMISLAV</t>
  </si>
  <si>
    <t>BOŽIKOVIĆ JAKOV</t>
  </si>
  <si>
    <t>UKUPNO:BOŽIKOVIĆ JAKOV</t>
  </si>
  <si>
    <t>CVETNIĆ DAVOR</t>
  </si>
  <si>
    <t>UKUPNO:CVETNIĆ DAVOR</t>
  </si>
  <si>
    <t>ČEVANIĆ DAVOR</t>
  </si>
  <si>
    <t>UKUPNO:ČEVANIĆ DAVOR</t>
  </si>
  <si>
    <t>IVKOVIĆ GORAN</t>
  </si>
  <si>
    <t>UKUPNO:IVKOVIĆ GORAN</t>
  </si>
  <si>
    <t>KOVAČIĆ PETAR</t>
  </si>
  <si>
    <t>LACKOVIĆ FRANJO</t>
  </si>
  <si>
    <t>MAJIĆ ZDRAVKA</t>
  </si>
  <si>
    <t>MIKAS MARKO</t>
  </si>
  <si>
    <t>MIŠURA MARIJA</t>
  </si>
  <si>
    <t>PALUH MARIO</t>
  </si>
  <si>
    <t>PAVLINOVIĆ FABIJAN</t>
  </si>
  <si>
    <t>RADUŠ DUNJA</t>
  </si>
  <si>
    <t>RADUNIĆ ŠPIRO</t>
  </si>
  <si>
    <t>ROSSI RENTO</t>
  </si>
  <si>
    <t>SANADER IVAN</t>
  </si>
  <si>
    <t>SIKAVICA HRVOJE</t>
  </si>
  <si>
    <t>ŠAPIĆ KOZAR LJILJANA</t>
  </si>
  <si>
    <t>ŠTRLJIĆ MATEO</t>
  </si>
  <si>
    <t>TAŠNER ELENA</t>
  </si>
  <si>
    <t>VAĐIĆ JOSIP</t>
  </si>
  <si>
    <t>VUČEMILOVIĆ HRVOJE</t>
  </si>
  <si>
    <t>VUKOVIĆ HRVOJE</t>
  </si>
  <si>
    <t>ZEC TIHOMIR</t>
  </si>
  <si>
    <t>UKUPNO:KOVAČIĆ PETAR</t>
  </si>
  <si>
    <t>UKUPNO:LACKOVIĆ FRANJO</t>
  </si>
  <si>
    <t>UKUPNO:MAJIĆ ZDRAVKA</t>
  </si>
  <si>
    <t>UKUPNO:MIKAS MARKO</t>
  </si>
  <si>
    <t>UKUPNO:MIŠURA MARIJA</t>
  </si>
  <si>
    <t>UKUPNO:PALUH MARIO</t>
  </si>
  <si>
    <t>UKUPNO:PAVLINOVIĆ FABIJAN</t>
  </si>
  <si>
    <t>UKUPNO:RADUŠ DUNJA</t>
  </si>
  <si>
    <t>UKUPNO:RADUNIĆ ŠPIRO</t>
  </si>
  <si>
    <t>UKUPNO:ROSSI RENTO</t>
  </si>
  <si>
    <t>UKUPNO:SANADER IVAN</t>
  </si>
  <si>
    <t>UKUPNO:SIKAVICA HRVOJE</t>
  </si>
  <si>
    <t>UKUPNO:ŠAPIĆ KOZAR LJILJANA</t>
  </si>
  <si>
    <t>UKUPNO:ŠTRLJIĆ MATEO</t>
  </si>
  <si>
    <t>UKUPNO:TAŠNER ELENA</t>
  </si>
  <si>
    <t>UKUPNO:VAĐIĆ JOSIP</t>
  </si>
  <si>
    <t>UKUPNO:VUČEMILOVIĆ HRVOJE</t>
  </si>
  <si>
    <t>UKUPNO:VUKOVIĆ HRVOJE</t>
  </si>
  <si>
    <t>UKUPNO:ZEC TIHOMIR</t>
  </si>
  <si>
    <t>MALETIĆ ROKO</t>
  </si>
  <si>
    <t>UKUPNO:MALETIĆ ROKO</t>
  </si>
  <si>
    <t>MARETIĆ DARKO</t>
  </si>
  <si>
    <t>UKUPNO:MARETIĆ DARKO</t>
  </si>
  <si>
    <t>BIMITA COMMERCE D.O.O.</t>
  </si>
  <si>
    <t>UKUPNO:BIMITA COMMERCE D.O.O.</t>
  </si>
  <si>
    <t>EFSCA - European fire service colleges association</t>
  </si>
  <si>
    <t>NIZOZEMSKA</t>
  </si>
  <si>
    <t>3294 ČLANARINE I NORME</t>
  </si>
  <si>
    <t>UKUPNO:EFSCA - European fire service colleges association</t>
  </si>
  <si>
    <t>G.S.S. INTERIJERI j.d.o.o.</t>
  </si>
  <si>
    <t>UKUPNO:G.S.S. INTERIJERI j.d.o.o.</t>
  </si>
  <si>
    <t>HAIX OBUĆA D.O.O.</t>
  </si>
  <si>
    <t>736612039529</t>
  </si>
  <si>
    <t>MALA SUBOTICA</t>
  </si>
  <si>
    <t>3227 SLUŽBENA, RADNA I ZAŠTITNA ODJEĆA I OBUĆA</t>
  </si>
  <si>
    <t>UKUPNO:HAIX OBUĆA D.O.O.</t>
  </si>
  <si>
    <t>KL PROTEKTION D.O.O.</t>
  </si>
  <si>
    <t>ĐELEKOVEC</t>
  </si>
  <si>
    <t>UKUPNO:KL PROTEKTION D.O.O.</t>
  </si>
  <si>
    <t xml:space="preserve">OBRT ZA USLUGE NIZ </t>
  </si>
  <si>
    <t xml:space="preserve">UKUPNO:OBRT ZA USLUGE NIZ </t>
  </si>
  <si>
    <t>PLOT-EX OBRT ZA KOPIRANJE I USLUGE</t>
  </si>
  <si>
    <t>UKUPNO: PLOT-EX OBRT ZA KOPIRANJE I USLUGE</t>
  </si>
  <si>
    <t>ZABOK</t>
  </si>
  <si>
    <t>PNEUMATIKA MI-MAR D.O.O.</t>
  </si>
  <si>
    <t>BREZOVICA</t>
  </si>
  <si>
    <t>UKUPNO: PNEUMATIKA MI-MAR D.O.O.</t>
  </si>
  <si>
    <t>SPORT EFEKT J.D.O.O.</t>
  </si>
  <si>
    <t>ZAPREŠIĆ</t>
  </si>
  <si>
    <t>UKUPNO: SPORT EFEKT J.D.O.O.</t>
  </si>
  <si>
    <t>TEMPORIS SAVJETOVANJE D.O.O.</t>
  </si>
  <si>
    <t>UKUPNO: TEMPORIS SAVJETOVANJE D.O.O.</t>
  </si>
  <si>
    <t>3213 STRUČNO USAVRŠAVANJE</t>
  </si>
  <si>
    <t>3224 MATERIJAL I DIJELOVI ZA TEKUĆE I INVESTICIJSKO ODRŽAVANJE</t>
  </si>
  <si>
    <t>VATROGASNA ZAJEDNICA PRIMORSKO GORANSKE ŽUPANJIE</t>
  </si>
  <si>
    <t>UKUPNO:VATROGASNA ZAJEDNICA PRIMORSKO GORANSKE ŽUPANJIE</t>
  </si>
  <si>
    <t>VATROPROMET D.O.O.</t>
  </si>
  <si>
    <t>UKUPNO:VATROPROMET D.O.O.</t>
  </si>
  <si>
    <t>4223 OPREMA ZA ODRŽAVANJE I ZAŠTITU</t>
  </si>
  <si>
    <t>UKUPNO: VENTAS TEHNIKA D.O.O.</t>
  </si>
  <si>
    <t>VIDRA LINE J.D.O.O.</t>
  </si>
  <si>
    <t>UKUPNO: VIDRA LINE J.D.O.O.</t>
  </si>
  <si>
    <t>KRAPINA</t>
  </si>
  <si>
    <t>Svibanj 2026.g.</t>
  </si>
  <si>
    <t>3291 REPREZENTACIJA</t>
  </si>
  <si>
    <t>3295 NOVČANA NAKNADA POSLODAVCA ZBOG NEZAPOŠLJAVANJA OSOBA S INVALIDITETOM</t>
  </si>
  <si>
    <t>ARENA HOSPITALITY GROUP D.D.</t>
  </si>
  <si>
    <t>UKUPNO:ARENA HOSPITALITY GROUP D.D.</t>
  </si>
  <si>
    <t>ARTELIER THORN</t>
  </si>
  <si>
    <t>UKUPNO:ARTELIER THORN</t>
  </si>
  <si>
    <t>CITRUS D.O.O</t>
  </si>
  <si>
    <t>UKUPNO:CITRUS D.O.O</t>
  </si>
  <si>
    <t>CRO EXPRESS D.O.O.</t>
  </si>
  <si>
    <t>UKUPNO:CRO EXPRESS D.O.O.</t>
  </si>
  <si>
    <t>GRADITELJSTVO IVICA GELO</t>
  </si>
  <si>
    <t>UKUPNO:GRADITELJSTVO IVICA GELO</t>
  </si>
  <si>
    <t>HERRERA D.O.O</t>
  </si>
  <si>
    <t>UKUPNO: HERRERA D.O.O</t>
  </si>
  <si>
    <t>KRIŽEVCI</t>
  </si>
  <si>
    <t>KIRCEK D.O.O.</t>
  </si>
  <si>
    <t>UKUPNO:KIRCEK D.O.O.</t>
  </si>
  <si>
    <t>MAXIMUS MEDIA D.O.O.</t>
  </si>
  <si>
    <t>UKUPNO:MAXIMUS MEDIA D.O.O.</t>
  </si>
  <si>
    <t>MEDITEL USLUGE D.O.O</t>
  </si>
  <si>
    <t>UKUPNO:MEDITEL USLUGE D.O.O</t>
  </si>
  <si>
    <t>3239OSTALE USLUGE</t>
  </si>
  <si>
    <t>PEVEX D.O.</t>
  </si>
  <si>
    <t>UKUPNO: PEVEX D.O.</t>
  </si>
  <si>
    <t>QUADROPLAST D.O.O.</t>
  </si>
  <si>
    <t>UKUPNO: QUADROPLAST D.O.O.</t>
  </si>
  <si>
    <t xml:space="preserve">DUGO SELO </t>
  </si>
  <si>
    <t>UKUPNO: ROWABEL MAZIVA D.O.O</t>
  </si>
  <si>
    <t>SVE-PROM D.O..O</t>
  </si>
  <si>
    <t>UKUPNO:SVE-PROM D.O..O</t>
  </si>
  <si>
    <t>ŠKOLSKA OPREMA GREGIĆ</t>
  </si>
  <si>
    <t>4221 UREDSKA  OPREMA I NAMJEŠTAJ</t>
  </si>
  <si>
    <t>UKUPNO:ŠKOLSKA OPREMA GREGIĆ</t>
  </si>
  <si>
    <t>ALILOVIĆ IGOR</t>
  </si>
  <si>
    <t>UKUPNO:ALILOVIĆ IGOR</t>
  </si>
  <si>
    <t>BLAHA JURAJ</t>
  </si>
  <si>
    <t>BOGDAN IVAN</t>
  </si>
  <si>
    <t>BULOG JURE</t>
  </si>
  <si>
    <t>GRANČIĆ GORAN</t>
  </si>
  <si>
    <t>LIPOTIĆ JOSIP</t>
  </si>
  <si>
    <t>RADUNIĆ ZORAN</t>
  </si>
  <si>
    <t>ROGLULJ MATE</t>
  </si>
  <si>
    <t>ŠČEPANOVIĆ JAKŠA</t>
  </si>
  <si>
    <t>VULJAK FRAN</t>
  </si>
  <si>
    <t>VARGA TIHOMIR</t>
  </si>
  <si>
    <t>UKUPNO:BLAHA JURAJ</t>
  </si>
  <si>
    <t>UKUPNO:BOGDAN IVAN</t>
  </si>
  <si>
    <t>UKUPNO:BULOG JURE</t>
  </si>
  <si>
    <t>UKUPNO:GRANČIĆ GORAN</t>
  </si>
  <si>
    <t>UKUPNO:LIPOTIĆ JOSIP</t>
  </si>
  <si>
    <t>UKUPNO:RADUNIĆ ZORAN</t>
  </si>
  <si>
    <t>UKUPNO:ROGLULJ MATE</t>
  </si>
  <si>
    <t>UKUPNO:ŠČEPANOVIĆ JAKŠA</t>
  </si>
  <si>
    <t>UKUPNO:VULJAK FRAN</t>
  </si>
  <si>
    <t>UKUPNO:VARGA TIHOMIR</t>
  </si>
  <si>
    <t>3111 BRUTO PLAĆE ZA REDOVAN RAD  ZA 04/26</t>
  </si>
  <si>
    <t>3212 PRIJEVOZ ZA 04/26</t>
  </si>
  <si>
    <t>3111 BRUTO PLAĆE ZA REDOVAN RAD  ZA 05/26</t>
  </si>
  <si>
    <t>3212 PRIJEVOZ ZA 05/26</t>
  </si>
  <si>
    <t>BARKOVIĆ NEVENO</t>
  </si>
  <si>
    <t>GRĐAN DAMIR</t>
  </si>
  <si>
    <t>IVANEC KRUNOSLAV</t>
  </si>
  <si>
    <t>KADIJA JASMINA</t>
  </si>
  <si>
    <t>KENFELJA MARIJA</t>
  </si>
  <si>
    <t>KOVAĆ KRUNOSLAV</t>
  </si>
  <si>
    <t>KOVAČEVIĆ STIPA</t>
  </si>
  <si>
    <t>KOVAČIĆ MARTIN</t>
  </si>
  <si>
    <t>MARINAC HRVOJE</t>
  </si>
  <si>
    <t>MIKIN PETAR</t>
  </si>
  <si>
    <t>MUŽEVIĆ JELENA</t>
  </si>
  <si>
    <t>NAĐ TOMISLAV</t>
  </si>
  <si>
    <t>OPAČAK MILAN</t>
  </si>
  <si>
    <t>RUŽIĆ DARKO</t>
  </si>
  <si>
    <t>SANKOVIĆ ANA</t>
  </si>
  <si>
    <t>SMAŽIL VILKO</t>
  </si>
  <si>
    <t>ZUBČIĆ TOMISLAV</t>
  </si>
  <si>
    <t>ZVONARIĆ JOSIP</t>
  </si>
  <si>
    <t>UKUPNO :BARKOVIĆ NEVENO</t>
  </si>
  <si>
    <t>UKUPNO:GRĐAN DAMIR</t>
  </si>
  <si>
    <t>UKUPNO:IVANEC KRUNOSLAV</t>
  </si>
  <si>
    <t>UKUPNO:KADIJA JASMINA</t>
  </si>
  <si>
    <t>UKUPNO:KENFELJA MARIJA</t>
  </si>
  <si>
    <t>UKUPNO:KOVAĆ KRUNOSLAV</t>
  </si>
  <si>
    <t>UKUPNO:KOVAČEVIĆ STIPA</t>
  </si>
  <si>
    <t>UKUPNO:KOVAČIĆ MARTIN</t>
  </si>
  <si>
    <t>UKUPNO:MARINAC HRVOJE</t>
  </si>
  <si>
    <t>UKUPNO:MIKIN PETAR</t>
  </si>
  <si>
    <t>UKUPNO:MUŽEVIĆ JELENA</t>
  </si>
  <si>
    <t>UKUPNO:NAĐ TOMISLAV</t>
  </si>
  <si>
    <t>UKUPNO:OPAČAK MILAN</t>
  </si>
  <si>
    <t>UKUPNO:RUŽIĆ DARKO</t>
  </si>
  <si>
    <t>UKUPNO:SANKOVIĆ ANA</t>
  </si>
  <si>
    <t>UKUPNO:SMAŽIL VILKO</t>
  </si>
  <si>
    <t>UKUPNO:ZUBČIĆ TOMISLAV</t>
  </si>
  <si>
    <t>UKUPNO:ZVONARIĆ JOSIP</t>
  </si>
  <si>
    <t>BAUHAUS D.O.O.</t>
  </si>
  <si>
    <t>UKUPNO:BAUHAUS D.O.O.</t>
  </si>
  <si>
    <t>CEROVSKI D.O.O.</t>
  </si>
  <si>
    <t>UKUPNO:CEROVSKI D.O.O.</t>
  </si>
  <si>
    <t xml:space="preserve">DIMNJAČARSKA OBRTNIČKA ZADRUGA </t>
  </si>
  <si>
    <t xml:space="preserve">UKUPNO:DIMNJAČARSKA OBRTNIČKA ZADRUGA </t>
  </si>
  <si>
    <t>GAŠPARIĆ AUTO D.O.O.</t>
  </si>
  <si>
    <t>UKUPNO:GAŠPARIĆ AUTO D.O.O.</t>
  </si>
  <si>
    <t>UKUPNO: GLOBAL DISTRI D.O.O.</t>
  </si>
  <si>
    <t>MOTORAMA D.O.O</t>
  </si>
  <si>
    <t>UKUPNO:MOTORAMA D.O.O</t>
  </si>
  <si>
    <t>OBRT ZA USLUGE NIZ D.O.O.</t>
  </si>
  <si>
    <t>UKUPNO:OBRT ZA USLUGE NIZ D.O.O.</t>
  </si>
  <si>
    <t>PASAT D.O.O.</t>
  </si>
  <si>
    <t>UKUPNO:PASAT D.O.O.</t>
  </si>
  <si>
    <t>PIXWL MEDIA D.O.O</t>
  </si>
  <si>
    <t>UKUPNO: PIXWL MEDIA D.O.O</t>
  </si>
  <si>
    <t>3233 USLUGE PROMIDĐBE I INFORMIRANJA</t>
  </si>
  <si>
    <t>PLASTIK MONTAŽA D.O.O.</t>
  </si>
  <si>
    <t>UKUPNO: PLASTIK MONTAŽA D.O.O.</t>
  </si>
  <si>
    <t>MOKRICE</t>
  </si>
  <si>
    <t>Lipanj 2026.g.</t>
  </si>
  <si>
    <t>Srpanj 2026.g.</t>
  </si>
  <si>
    <t>3111 BRUTO PLAĆE ZA REDOVAN RAD  ZA 06/26</t>
  </si>
  <si>
    <t>3212 PRIJEVOZ ZA 06/26</t>
  </si>
  <si>
    <t>ANČIĆ STIPE</t>
  </si>
  <si>
    <t>BENKOVIĆ MARIO</t>
  </si>
  <si>
    <t>BLAŽEVIĆ ALBERT</t>
  </si>
  <si>
    <t>BRMALJ KRISTIJAN</t>
  </si>
  <si>
    <t>CRNIĆ DOMAGOJ</t>
  </si>
  <si>
    <t>FILIČIĆ KLAUDIJO</t>
  </si>
  <si>
    <t>GRUBIŠIĆ GORAN</t>
  </si>
  <si>
    <t>HAT MIHAEL</t>
  </si>
  <si>
    <t>HRELJA IGOR</t>
  </si>
  <si>
    <t>KAUZLARIĆ BORIS</t>
  </si>
  <si>
    <t>KRUŽIĆ MARKO</t>
  </si>
  <si>
    <t>KUS MARIN</t>
  </si>
  <si>
    <t>LIČINA MILIVOJ</t>
  </si>
  <si>
    <t>MAVRINAC ŽELJKO</t>
  </si>
  <si>
    <t>MIČEVIĆ ZDENKO</t>
  </si>
  <si>
    <t>MIKAS MARIO</t>
  </si>
  <si>
    <t>MIŠURA MARIJO</t>
  </si>
  <si>
    <t>NEMEC ALEKSANDAR</t>
  </si>
  <si>
    <t>STIPKOVIĆ GORAN</t>
  </si>
  <si>
    <t>ŠĆULAC IVAN</t>
  </si>
  <si>
    <t>VAGAJ DRAŽEN</t>
  </si>
  <si>
    <t>VULETIĆ BOŠKO</t>
  </si>
  <si>
    <t>ZAJEC ZVONIMIR</t>
  </si>
  <si>
    <t>ŽUDIĆ FRANE</t>
  </si>
  <si>
    <t>UKUPNO:ANČIĆ STIPE</t>
  </si>
  <si>
    <t>UKUPNO:BENKOVIĆ MARIO</t>
  </si>
  <si>
    <t>UKUPNO:BLAŽEVIĆ ALBERT</t>
  </si>
  <si>
    <t>UKUPNO:BRMALJ KRISTIJAN</t>
  </si>
  <si>
    <t>UKUPNO:CRNIĆ DOMAGOJ</t>
  </si>
  <si>
    <t>UKUPNO:FILIČIĆ KLAUDIJO,</t>
  </si>
  <si>
    <t>UKUPNO:FRANČEŠEVIĆ MATO</t>
  </si>
  <si>
    <t>UKUPNO:GRUBIŠIĆ GORAN</t>
  </si>
  <si>
    <t>UKUPNO:HAT MIHAEL</t>
  </si>
  <si>
    <t>UKUPNO:HRELJA IGOR</t>
  </si>
  <si>
    <t>UKUPNO:KAUZLARIĆ BORIS</t>
  </si>
  <si>
    <t>KAUZLARIĆ SINIŠA</t>
  </si>
  <si>
    <t>UKUPNO:KAUZLARIĆ SINIŠA</t>
  </si>
  <si>
    <t>UKUPNO:KRUŽIĆ MARKO</t>
  </si>
  <si>
    <t>UKUPNO:KUS MARIN</t>
  </si>
  <si>
    <t>UKUPNO:LIČINA MILIVOJ</t>
  </si>
  <si>
    <t>UKUPNO:MAVRINAC ŽELJKO</t>
  </si>
  <si>
    <t>UKUPNO:MIČEVIĆ ZDENKO</t>
  </si>
  <si>
    <t>UKUPNO:MIKAS MARIO</t>
  </si>
  <si>
    <t>UKUPNO:MIŠURA MARIJO</t>
  </si>
  <si>
    <t>UKUPNO:NEMEC ALEKSANDAR</t>
  </si>
  <si>
    <t>UKUPNO:STIPKOVIĆ GORAN</t>
  </si>
  <si>
    <t>UKUPNO:ŠĆULAC IVAN</t>
  </si>
  <si>
    <t>UKUPNO:VAGAJ DRAŽEN</t>
  </si>
  <si>
    <t>UKUPNO:VULETIĆ BOŠKO</t>
  </si>
  <si>
    <t>UKUPNO:ZAJEC ZVONIMIR</t>
  </si>
  <si>
    <t>UKUPNO:ŽUDIĆ FRANE</t>
  </si>
  <si>
    <t>3222 OSTALI MATREIJAL</t>
  </si>
  <si>
    <t>BIZ STAR D.O.O.</t>
  </si>
  <si>
    <t>UKUPNO: BIZ STAR D.O.O.</t>
  </si>
  <si>
    <t>TOTOSHOST D.O.O.</t>
  </si>
  <si>
    <t>UKUPNO: TOTOSHOST D.O.O.</t>
  </si>
  <si>
    <t>PROINSTAL ŠKAREC D.O.O.</t>
  </si>
  <si>
    <t>UKUPNO:PROINSTAL ŠKAREC D.O.O.</t>
  </si>
  <si>
    <t>SVETI IVAN ZELINA</t>
  </si>
  <si>
    <t xml:space="preserve">CUSTODIAN </t>
  </si>
  <si>
    <t xml:space="preserve">UKUPNO:CUSTODIAN </t>
  </si>
  <si>
    <t>FRANKA MARINE D.O.O.</t>
  </si>
  <si>
    <t>UKUPNO:FRANKA MARINE D.O.O.</t>
  </si>
  <si>
    <t>STISAK OBRT</t>
  </si>
  <si>
    <t>UKUPNO:STISAK OBRT</t>
  </si>
  <si>
    <t>ROTO DINAMIC D.O.O.</t>
  </si>
  <si>
    <t>UKUPNO:ROTO DINAMIC D.O.O.</t>
  </si>
  <si>
    <t>TEHIND D.O.O</t>
  </si>
  <si>
    <t>UKUPNO:TEHIND D.O.O</t>
  </si>
  <si>
    <t>3224 MATERIJAL I DJELOVI ZA TEKUĆE I INVENSTICIJSKO ODRŽAVANJE</t>
  </si>
  <si>
    <t>L-PASO J.D.O.O.</t>
  </si>
  <si>
    <t>UKUPNO:L-PASO J.D.O.O.</t>
  </si>
  <si>
    <t>BURA I SOL D.O.O.</t>
  </si>
  <si>
    <t>UKUPNO:BURA I SOL D.O.O.</t>
  </si>
  <si>
    <t>DHL INTERNACIONAL D.O.O</t>
  </si>
  <si>
    <t>UKUPNO:DHL INTERNACIONAL D.O.O</t>
  </si>
  <si>
    <t>SVE-PROM D.O.O.</t>
  </si>
  <si>
    <t>UKUPNO:SVE-PROM D.O.O.</t>
  </si>
  <si>
    <t>TOP START D.O.O.</t>
  </si>
  <si>
    <t>UKUPNO:TOP START D.O.O.</t>
  </si>
  <si>
    <t xml:space="preserve">GLS INTERNACIONAL </t>
  </si>
  <si>
    <t xml:space="preserve">UKUPNO:GLS INTERNACIONAL </t>
  </si>
  <si>
    <t>BODIŠ D.O.O.</t>
  </si>
  <si>
    <t>UKUPNO:BODIŠ D.O.O.</t>
  </si>
  <si>
    <t>GAREŠNICA</t>
  </si>
  <si>
    <t>NOVA FURCA D.O.O.</t>
  </si>
  <si>
    <t>UKUPNO:NOVA FURCA D.O.O.</t>
  </si>
  <si>
    <t>IMAGINE LOVE EVENTS D.O.O.</t>
  </si>
  <si>
    <t>UKUPNO:IMAGINE LOVE EVENTS D.O.O.</t>
  </si>
  <si>
    <t>DRAGER SAFETY D.O.O.</t>
  </si>
  <si>
    <t>UKUPNO:DRAGER SAFETY D.O.O.</t>
  </si>
  <si>
    <t>JAVNA VATROGASNA POSTROJBA GRADA OSIJEKA</t>
  </si>
  <si>
    <t>UKUPNO:JAVNA VATROGASNA POSTROJBA GRADA OSIJEKA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</si>
</sst>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(* #,##0_);_(* \(#,##0\);_(* &quot;-&quot;_);_(@_)"/>
    <numFmt numFmtId="165" formatCode="_(* #,##0.00_);_(* \(#,##0.00\);_(* &quot;-&quot;??_);_(@_)"/>
    <numFmt numFmtId="166" formatCode="_-* #,##0.00\ [$€-1]_-;\-* #,##0.00\ [$€-1]_-;_-* &quot;-&quot;??\ [$€-1]_-;_-@_-"/>
  </numFmts>
  <fonts count="36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color rgb="FF424242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theme="2" tint="-0.749961851863155"/>
      <name val="Calibri"/>
      <family val="2"/>
      <scheme val="minor"/>
    </font>
    <font>
      <b/>
      <i/>
      <u/>
      <sz val="16"/>
      <color theme="2" tint="-0.749961851863155"/>
      <name val="Calibri"/>
      <family val="2"/>
      <scheme val="minor"/>
    </font>
    <font>
      <sz val="9"/>
      <name val="Arial Narrow"/>
      <family val="2"/>
      <charset val="238"/>
    </font>
    <font>
      <sz val="10"/>
      <color theme="2" tint="-0.749961851863155"/>
      <name val="Calibri"/>
      <family val="2"/>
      <scheme val="minor"/>
    </font>
    <font>
      <b/>
      <sz val="9"/>
      <name val="Arial Narrow"/>
      <family val="2"/>
    </font>
    <font>
      <sz val="9"/>
      <name val="Arial Narrow"/>
      <family val="2"/>
    </font>
    <font>
      <b/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56">
    <xf numFmtId="0" fontId="0" fillId="0" borderId="0" xfId="0">
      <alignment vertical="top" wrapText="1"/>
    </xf>
    <xf numFmtId="0" fontId="2" fillId="0" borderId="0" xfId="0" applyFont="1">
      <alignment vertical="top" wrapText="1"/>
    </xf>
    <xf numFmtId="0" fontId="2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0" fontId="26" fillId="0" borderId="0" xfId="2" applyFont="1" applyBorder="1" applyAlignment="1" applyProtection="1">
      <alignment horizontal="center" vertical="center"/>
    </xf>
    <xf numFmtId="0" fontId="0" fillId="2" borderId="0" xfId="0" applyNumberFormat="1" applyFill="1" applyAlignment="1">
      <alignment horizontal="center" vertical="center"/>
    </xf>
    <xf numFmtId="0" fontId="25" fillId="2" borderId="0" xfId="0" applyNumberFormat="1" applyFont="1" applyFill="1" applyBorder="1" applyAlignment="1">
      <alignment horizontal="center" vertical="center"/>
    </xf>
    <xf numFmtId="44" fontId="25" fillId="2" borderId="0" xfId="0" applyNumberFormat="1" applyFont="1" applyFill="1" applyBorder="1" applyAlignment="1">
      <alignment horizontal="center" vertical="center"/>
    </xf>
    <xf numFmtId="0" fontId="28" fillId="3" borderId="1" xfId="7" applyFont="1" applyBorder="1" applyAlignment="1">
      <alignment horizontal="left" vertical="center" wrapText="1"/>
    </xf>
    <xf numFmtId="0" fontId="28" fillId="3" borderId="0" xfId="7" applyFont="1" applyAlignment="1">
      <alignment horizontal="left" vertical="center" wrapText="1"/>
    </xf>
    <xf numFmtId="0" fontId="27" fillId="35" borderId="0" xfId="0" applyFont="1" applyFill="1" applyAlignment="1">
      <alignment horizontal="center" vertical="center" wrapText="1"/>
    </xf>
    <xf numFmtId="0" fontId="2" fillId="2" borderId="0" xfId="0" applyFont="1" applyFill="1">
      <alignment vertical="top" wrapText="1"/>
    </xf>
    <xf numFmtId="0" fontId="2" fillId="2" borderId="0" xfId="0" applyFont="1" applyFill="1" applyAlignment="1">
      <alignment vertical="center"/>
    </xf>
    <xf numFmtId="44" fontId="29" fillId="2" borderId="0" xfId="0" applyNumberFormat="1" applyFont="1" applyFill="1" applyBorder="1" applyAlignment="1">
      <alignment horizontal="center" vertical="center" wrapText="1"/>
    </xf>
    <xf numFmtId="0" fontId="29" fillId="2" borderId="0" xfId="0" applyNumberFormat="1" applyFont="1" applyFill="1" applyBorder="1" applyAlignment="1">
      <alignment horizontal="center" vertical="center"/>
    </xf>
    <xf numFmtId="0" fontId="30" fillId="2" borderId="0" xfId="0" applyNumberFormat="1" applyFont="1" applyFill="1" applyBorder="1" applyAlignment="1">
      <alignment horizontal="center" vertical="center"/>
    </xf>
    <xf numFmtId="166" fontId="4" fillId="0" borderId="0" xfId="15" applyNumberFormat="1" applyFont="1" applyBorder="1" applyAlignment="1">
      <alignment horizontal="center" vertical="center"/>
    </xf>
    <xf numFmtId="166" fontId="9" fillId="0" borderId="0" xfId="15" applyNumberFormat="1" applyFont="1" applyFill="1" applyBorder="1" applyAlignment="1" applyProtection="1">
      <alignment horizontal="center" vertical="center"/>
    </xf>
    <xf numFmtId="166" fontId="0" fillId="0" borderId="0" xfId="15" applyNumberFormat="1" applyFont="1" applyFill="1" applyBorder="1" applyAlignment="1">
      <alignment horizontal="center" vertical="center"/>
    </xf>
    <xf numFmtId="166" fontId="29" fillId="0" borderId="0" xfId="15" applyNumberFormat="1" applyFont="1" applyFill="1" applyBorder="1" applyAlignment="1">
      <alignment horizontal="center" vertical="center"/>
    </xf>
    <xf numFmtId="166" fontId="25" fillId="0" borderId="0" xfId="15" applyNumberFormat="1" applyFont="1" applyFill="1" applyBorder="1" applyAlignment="1">
      <alignment horizontal="center" vertical="center"/>
    </xf>
    <xf numFmtId="166" fontId="2" fillId="0" borderId="0" xfId="15" applyNumberFormat="1" applyFont="1" applyAlignment="1">
      <alignment horizontal="center" vertical="top" wrapText="1"/>
    </xf>
    <xf numFmtId="0" fontId="2" fillId="2" borderId="0" xfId="0" applyNumberFormat="1" applyFont="1" applyFill="1">
      <alignment vertical="top" wrapText="1"/>
    </xf>
    <xf numFmtId="166" fontId="15" fillId="0" borderId="0" xfId="15" applyNumberFormat="1" applyFont="1" applyFill="1" applyBorder="1" applyAlignment="1">
      <alignment horizontal="center" vertical="center"/>
    </xf>
    <xf numFmtId="0" fontId="31" fillId="2" borderId="10" xfId="0" applyFont="1" applyFill="1" applyBorder="1" applyAlignment="1">
      <alignment horizontal="center"/>
    </xf>
    <xf numFmtId="44" fontId="32" fillId="2" borderId="0" xfId="0" applyNumberFormat="1" applyFont="1" applyFill="1" applyBorder="1" applyAlignment="1">
      <alignment horizontal="center" vertical="center" wrapText="1"/>
    </xf>
    <xf numFmtId="166" fontId="28" fillId="0" borderId="10" xfId="15" applyNumberFormat="1" applyFont="1" applyBorder="1" applyAlignment="1">
      <alignment horizontal="center" vertical="center"/>
    </xf>
    <xf numFmtId="0" fontId="33" fillId="2" borderId="10" xfId="0" applyFont="1" applyFill="1" applyBorder="1" applyAlignment="1">
      <alignment horizontal="center"/>
    </xf>
    <xf numFmtId="0" fontId="34" fillId="2" borderId="0" xfId="0" applyFont="1" applyFill="1" applyBorder="1" applyAlignment="1">
      <alignment horizontal="center"/>
    </xf>
    <xf numFmtId="166" fontId="28" fillId="0" borderId="0" xfId="15" applyNumberFormat="1" applyFont="1" applyFill="1" applyBorder="1" applyAlignment="1">
      <alignment horizontal="center" vertical="center"/>
    </xf>
    <xf numFmtId="166" fontId="35" fillId="0" borderId="0" xfId="15" applyNumberFormat="1" applyFont="1" applyFill="1" applyBorder="1" applyAlignment="1">
      <alignment horizontal="center" vertical="center"/>
    </xf>
    <xf numFmtId="0" fontId="0" fillId="35" borderId="0" xfId="0" applyNumberFormat="1" applyFill="1" applyAlignment="1">
      <alignment horizontal="center" vertical="center"/>
    </xf>
    <xf numFmtId="166" fontId="2" fillId="0" borderId="0" xfId="0" applyNumberFormat="1" applyFont="1" applyAlignment="1">
      <alignment vertical="center"/>
    </xf>
    <xf numFmtId="0" fontId="0" fillId="2" borderId="0" xfId="0" applyNumberFormat="1" applyFill="1" applyBorder="1" applyAlignment="1">
      <alignment horizontal="center" vertical="center" wrapText="1"/>
    </xf>
    <xf numFmtId="0" fontId="29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center" vertical="center"/>
    </xf>
    <xf numFmtId="166" fontId="2" fillId="0" borderId="0" xfId="0" applyNumberFormat="1" applyFont="1">
      <alignment vertical="top" wrapText="1"/>
    </xf>
    <xf numFmtId="0" fontId="28" fillId="2" borderId="10" xfId="0" applyFont="1" applyFill="1" applyBorder="1" applyAlignment="1">
      <alignment horizontal="center"/>
    </xf>
    <xf numFmtId="0" fontId="35" fillId="2" borderId="10" xfId="0" applyFont="1" applyFill="1" applyBorder="1" applyAlignment="1">
      <alignment horizontal="center"/>
    </xf>
    <xf numFmtId="0" fontId="33" fillId="2" borderId="0" xfId="0" applyFont="1" applyFill="1" applyBorder="1" applyAlignment="1">
      <alignment horizontal="center"/>
    </xf>
    <xf numFmtId="1" fontId="0" fillId="2" borderId="0" xfId="0" applyNumberFormat="1" applyFill="1" applyAlignment="1">
      <alignment horizontal="center" vertical="center"/>
    </xf>
    <xf numFmtId="0" fontId="5" fillId="4" borderId="3" xfId="6" applyAlignment="1" applyProtection="1">
      <alignment horizontal="center" vertical="center" wrapText="1"/>
    </xf>
    <xf numFmtId="0" fontId="28" fillId="3" borderId="1" xfId="7" applyFont="1" applyBorder="1" applyAlignment="1">
      <alignment horizontal="left" vertical="center" wrapText="1"/>
    </xf>
    <xf numFmtId="0" fontId="28" fillId="3" borderId="9" xfId="7" applyFont="1" applyBorder="1" applyAlignment="1">
      <alignment horizontal="center" vertical="center" wrapText="1"/>
    </xf>
    <xf numFmtId="0" fontId="28" fillId="3" borderId="0" xfId="7" applyFont="1" applyAlignment="1">
      <alignment horizontal="left" vertical="center" wrapText="1"/>
    </xf>
    <xf numFmtId="0" fontId="28" fillId="3" borderId="0" xfId="7" applyFont="1" applyAlignment="1">
      <alignment horizontal="center" vertical="center" wrapText="1"/>
    </xf>
    <xf numFmtId="0" fontId="26" fillId="0" borderId="0" xfId="2" applyFont="1" applyBorder="1" applyAlignment="1" applyProtection="1">
      <alignment horizontal="center" vertical="center"/>
    </xf>
    <xf numFmtId="0" fontId="0" fillId="2" borderId="0" xfId="0" applyNumberFormat="1" applyFont="1" applyFill="1" applyBorder="1" applyAlignment="1">
      <alignment horizontal="center" vertical="center"/>
    </xf>
    <xf numFmtId="0" fontId="0" fillId="2" borderId="0" xfId="0" applyNumberFormat="1" applyFont="1" applyFill="1" applyBorder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87"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[$€-1]_-;\-* #,##0.00\ [$€-1]_-;_-* &quot;-&quot;??\ [$€-1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[$€-1]_-;\-* #,##0.00\ [$€-1]_-;_-* &quot;-&quot;??\ [$€-1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[$€-1]_-;\-* #,##0.00\ [$€-1]_-;_-* &quot;-&quot;??\ [$€-1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[$€-1]_-;\-* #,##0.00\ [$€-1]_-;_-* &quot;-&quot;??\ [$€-1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[$€-1]_-;\-* #,##0.00\ [$€-1]_-;_-* &quot;-&quot;??\ [$€-1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[$€-1]_-;\-* #,##0.00\ [$€-1]_-;_-* &quot;-&quot;??\ [$€-1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[$€-1]_-;\-* #,##0.00\ [$€-1]_-;_-* &quot;-&quot;??\ [$€-1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86"/>
      <tableStyleElement type="headerRow" dxfId="285"/>
      <tableStyleElement type="totalRow" dxfId="284"/>
      <tableStyleElement type="firstColumn" dxfId="283"/>
      <tableStyleElement type="lastColumn" dxfId="282"/>
      <tableStyleElement type="firstRowStripe" dxfId="281"/>
      <tableStyleElement type="firstColumnStripe" dxfId="28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2EAFC1C7-63AA-4C37-A488-1915BB207FEA}" name="FakturaProjekta234678111314" displayName="FakturaProjekta234678111314" ref="A6:E25" dataDxfId="267" totalsRowDxfId="266">
  <autoFilter ref="A6:E25" xr:uid="{FB40D4D6-5175-47E0-BD27-1F762813F239}"/>
  <tableColumns count="5">
    <tableColumn id="7" xr3:uid="{A5DB8F11-AD45-466E-BFE1-4477A3390CC5}" name="Naziv primatelja" dataDxfId="265" totalsRowDxfId="264">
      <calculatedColumnFormula array="1">IFERROR(INDEX(#REF!,SMALL(IF(#REF!=rngInvoice,ROW(#REF!)-ROW(#REF!)), ROW(1:1)), MATCH($A$6,#REF!, 0)),"")</calculatedColumnFormula>
    </tableColumn>
    <tableColumn id="8" xr3:uid="{3789D116-260D-4B73-A6AE-3DA48554F956}" name="OIB primatelja" dataDxfId="263" totalsRowDxfId="262" dataCellStyle="Normalno">
      <calculatedColumnFormula array="1">IFERROR(INDEX(#REF!,SMALL(IF(#REF!=rngInvoice,ROW(#REF!)-ROW(#REF!)), ROW(1:1)), MATCH($B$6,#REF!, 0)),"")</calculatedColumnFormula>
    </tableColumn>
    <tableColumn id="10" xr3:uid="{F7101D9B-FB76-4BAD-A431-3E8A233187DD}" name="Sjedište primatelja" dataDxfId="261" totalsRowDxfId="260" dataCellStyle="Normalno">
      <calculatedColumnFormula array="1">IFERROR(INDEX(#REF!,SMALL(IF(#REF!=rngInvoice,ROW(#REF!)-ROW(#REF!)), ROW(1:1)), MATCH($C$6,#REF!, 0)),"")</calculatedColumnFormula>
    </tableColumn>
    <tableColumn id="3" xr3:uid="{61C06294-9936-4E50-93D2-E8B01B8A6C56}" name="Vrsta rashoda i izdatka" dataDxfId="259" totalsRowDxfId="258"/>
    <tableColumn id="11" xr3:uid="{31E8EFEB-4CF3-49F4-BC79-3AB8CB3DAA18}" name="Iznos" totalsRowFunction="count" dataDxfId="257" totalsRowDxfId="256" dataCellStyle="Valuta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BE8C2A-5ADF-4299-8304-759EDD23F226}" name="FakturaProjekta2346781113142" displayName="FakturaProjekta2346781113142" ref="A6:E85" dataDxfId="255" totalsRowDxfId="254">
  <autoFilter ref="A6:E85" xr:uid="{FB40D4D6-5175-47E0-BD27-1F762813F239}"/>
  <tableColumns count="5">
    <tableColumn id="7" xr3:uid="{E71E4B39-A5D3-49B1-9247-6E29DED371BE}" name="Naziv primatelja" dataDxfId="253" totalsRowDxfId="252">
      <calculatedColumnFormula array="1">IFERROR(INDEX(#REF!,SMALL(IF(#REF!=rngInvoice,ROW(#REF!)-ROW(#REF!)), ROW(1:1)), MATCH($A$6,#REF!, 0)),"")</calculatedColumnFormula>
    </tableColumn>
    <tableColumn id="8" xr3:uid="{4A03FF27-31C8-4D82-8406-930C34AF83C7}" name="OIB primatelja" dataDxfId="251" totalsRowDxfId="250" dataCellStyle="Normalno">
      <calculatedColumnFormula array="1">IFERROR(INDEX(#REF!,SMALL(IF(#REF!=rngInvoice,ROW(#REF!)-ROW(#REF!)), ROW(1:1)), MATCH($B$6,#REF!, 0)),"")</calculatedColumnFormula>
    </tableColumn>
    <tableColumn id="10" xr3:uid="{4DC58325-EC4C-45A6-863E-4A170EA9EBFA}" name="Sjedište primatelja" dataDxfId="249" totalsRowDxfId="248" dataCellStyle="Normalno">
      <calculatedColumnFormula array="1">IFERROR(INDEX(#REF!,SMALL(IF(#REF!=rngInvoice,ROW(#REF!)-ROW(#REF!)), ROW(1:1)), MATCH($C$6,#REF!, 0)),"")</calculatedColumnFormula>
    </tableColumn>
    <tableColumn id="3" xr3:uid="{CA859580-C964-4CA0-BB55-7D4FE4D00F0F}" name="Vrsta rashoda i izdatka" dataDxfId="247" totalsRowDxfId="246"/>
    <tableColumn id="11" xr3:uid="{B4F3F4FA-35A2-421D-AB19-8AE86DB4F128}" name="Iznos" totalsRowFunction="count" dataDxfId="245" totalsRowDxfId="244" dataCellStyle="Valuta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ABD4D14-F236-42B2-9DFC-0CC15B8EB360}" name="FakturaProjekta23467811131423" displayName="FakturaProjekta23467811131423" ref="A6:E94" dataDxfId="243" totalsRowDxfId="242">
  <autoFilter ref="A6:E94" xr:uid="{FB40D4D6-5175-47E0-BD27-1F762813F239}"/>
  <tableColumns count="5">
    <tableColumn id="7" xr3:uid="{7238E9D0-DD2D-42AE-8FEC-ACE78648F50B}" name="Naziv primatelja" dataDxfId="241" totalsRowDxfId="240">
      <calculatedColumnFormula array="1">IFERROR(INDEX(#REF!,SMALL(IF(#REF!=rngInvoice,ROW(#REF!)-ROW(#REF!)), ROW(1:1)), MATCH($A$6,#REF!, 0)),"")</calculatedColumnFormula>
    </tableColumn>
    <tableColumn id="8" xr3:uid="{D922A123-CAB2-49D1-B4EA-656081DDC921}" name="OIB primatelja" dataDxfId="239" totalsRowDxfId="238" dataCellStyle="Normalno">
      <calculatedColumnFormula array="1">IFERROR(INDEX(#REF!,SMALL(IF(#REF!=rngInvoice,ROW(#REF!)-ROW(#REF!)), ROW(1:1)), MATCH($B$6,#REF!, 0)),"")</calculatedColumnFormula>
    </tableColumn>
    <tableColumn id="10" xr3:uid="{9CFC415E-19F0-4A0B-9FFB-29BBADA1DB27}" name="Sjedište primatelja" dataDxfId="237" totalsRowDxfId="236" dataCellStyle="Normalno">
      <calculatedColumnFormula array="1">IFERROR(INDEX(#REF!,SMALL(IF(#REF!=rngInvoice,ROW(#REF!)-ROW(#REF!)), ROW(1:1)), MATCH($C$6,#REF!, 0)),"")</calculatedColumnFormula>
    </tableColumn>
    <tableColumn id="3" xr3:uid="{0BB4AF58-E667-4F3A-B393-392D38CD97AC}" name="Vrsta rashoda i izdatka" dataDxfId="235" totalsRowDxfId="234"/>
    <tableColumn id="11" xr3:uid="{53896564-1B34-4DF6-8AC6-F89E60EF2F3B}" name="Iznos" totalsRowFunction="count" dataDxfId="233" totalsRowDxfId="232" dataCellStyle="Valuta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43910A8-7B0D-46AD-82E3-4E5FB49FBD5E}" name="FakturaProjekta23467811131424" displayName="FakturaProjekta23467811131424" ref="A6:E146" dataDxfId="231" totalsRowDxfId="230">
  <autoFilter ref="A6:E146" xr:uid="{FB40D4D6-5175-47E0-BD27-1F762813F239}"/>
  <tableColumns count="5">
    <tableColumn id="7" xr3:uid="{90CEA07C-A92D-45AA-9FC8-BD1E96F3CF6D}" name="Naziv primatelja" dataDxfId="229" totalsRowDxfId="228">
      <calculatedColumnFormula array="1">IFERROR(INDEX(#REF!,SMALL(IF(#REF!=rngInvoice,ROW(#REF!)-ROW(#REF!)), ROW(1:1)), MATCH($A$6,#REF!, 0)),"")</calculatedColumnFormula>
    </tableColumn>
    <tableColumn id="8" xr3:uid="{E2F815E1-6D01-46D1-8A80-463CE4BAF00E}" name="OIB primatelja" dataDxfId="227" totalsRowDxfId="226" dataCellStyle="Normalno">
      <calculatedColumnFormula array="1">IFERROR(INDEX(#REF!,SMALL(IF(#REF!=rngInvoice,ROW(#REF!)-ROW(#REF!)), ROW(1:1)), MATCH($B$6,#REF!, 0)),"")</calculatedColumnFormula>
    </tableColumn>
    <tableColumn id="10" xr3:uid="{2C6638A6-B0D3-4C01-97D7-C0B34C3BF4F3}" name="Sjedište primatelja" dataDxfId="225" totalsRowDxfId="224" dataCellStyle="Normalno">
      <calculatedColumnFormula array="1">IFERROR(INDEX(#REF!,SMALL(IF(#REF!=rngInvoice,ROW(#REF!)-ROW(#REF!)), ROW(1:1)), MATCH($C$6,#REF!, 0)),"")</calculatedColumnFormula>
    </tableColumn>
    <tableColumn id="3" xr3:uid="{65230C3C-8123-43EC-AEC4-EF1E673B5BA0}" name="Vrsta rashoda i izdatka" dataDxfId="223" totalsRowDxfId="222"/>
    <tableColumn id="11" xr3:uid="{AB69748B-B81C-462E-B3E6-66CAB8C47986}" name="Iznos" totalsRowFunction="count" dataDxfId="221" totalsRowDxfId="220" dataCellStyle="Valuta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6B0D991-E56C-40CC-9755-6516235D10B7}" name="FakturaProjekta234678111314245" displayName="FakturaProjekta234678111314245" ref="A6:E94" dataDxfId="219" totalsRowDxfId="218">
  <autoFilter ref="A6:E94" xr:uid="{FB40D4D6-5175-47E0-BD27-1F762813F239}"/>
  <tableColumns count="5">
    <tableColumn id="7" xr3:uid="{945E61B6-5853-4789-AE87-2C8B96FE4009}" name="Naziv primatelja" dataDxfId="217" totalsRowDxfId="216">
      <calculatedColumnFormula array="1">IFERROR(INDEX(#REF!,SMALL(IF(#REF!=rngInvoice,ROW(#REF!)-ROW(#REF!)), ROW(1:1)), MATCH($A$6,#REF!, 0)),"")</calculatedColumnFormula>
    </tableColumn>
    <tableColumn id="8" xr3:uid="{BC33F995-9D3B-41CD-9558-026E4AE0D2C8}" name="OIB primatelja" dataDxfId="215" totalsRowDxfId="214" dataCellStyle="Normalno">
      <calculatedColumnFormula array="1">IFERROR(INDEX(#REF!,SMALL(IF(#REF!=rngInvoice,ROW(#REF!)-ROW(#REF!)), ROW(1:1)), MATCH($B$6,#REF!, 0)),"")</calculatedColumnFormula>
    </tableColumn>
    <tableColumn id="10" xr3:uid="{823A5434-3A90-40CE-B5F3-357977E10D47}" name="Sjedište primatelja" dataDxfId="213" totalsRowDxfId="212" dataCellStyle="Normalno">
      <calculatedColumnFormula array="1">IFERROR(INDEX(#REF!,SMALL(IF(#REF!=rngInvoice,ROW(#REF!)-ROW(#REF!)), ROW(1:1)), MATCH($C$6,#REF!, 0)),"")</calculatedColumnFormula>
    </tableColumn>
    <tableColumn id="3" xr3:uid="{9CD1D0C6-906E-4362-A62A-2BE8B234DA5B}" name="Vrsta rashoda i izdatka" dataDxfId="211" totalsRowDxfId="210"/>
    <tableColumn id="11" xr3:uid="{842A197B-5CFB-4B9D-9DC7-DDBB0662CB3A}" name="Iznos" totalsRowFunction="count" dataDxfId="209" totalsRowDxfId="208" dataCellStyle="Valuta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5FC480A-DCB0-4522-B5BD-BF9153BBC803}" name="FakturaProjekta2346781113142456" displayName="FakturaProjekta2346781113142456" ref="A6:E106" dataDxfId="207" totalsRowDxfId="206">
  <autoFilter ref="A6:E106" xr:uid="{FB40D4D6-5175-47E0-BD27-1F762813F239}"/>
  <tableColumns count="5">
    <tableColumn id="7" xr3:uid="{313DDFBD-841A-4964-BCC1-17BAA11078C2}" name="Naziv primatelja" dataDxfId="205" totalsRowDxfId="204">
      <calculatedColumnFormula array="1">IFERROR(INDEX(#REF!,SMALL(IF(#REF!=rngInvoice,ROW(#REF!)-ROW(#REF!)), ROW(1:1)), MATCH($A$6,#REF!, 0)),"")</calculatedColumnFormula>
    </tableColumn>
    <tableColumn id="8" xr3:uid="{6EE7B1C6-39BA-4008-B4B1-EE62E7F19270}" name="OIB primatelja" dataDxfId="203" totalsRowDxfId="202" dataCellStyle="Normalno">
      <calculatedColumnFormula array="1">IFERROR(INDEX(#REF!,SMALL(IF(#REF!=rngInvoice,ROW(#REF!)-ROW(#REF!)), ROW(1:1)), MATCH($B$6,#REF!, 0)),"")</calculatedColumnFormula>
    </tableColumn>
    <tableColumn id="10" xr3:uid="{B78624E7-DC6D-4E25-BE8E-7EC96306FA67}" name="Sjedište primatelja" dataDxfId="201" totalsRowDxfId="200" dataCellStyle="Normalno">
      <calculatedColumnFormula array="1">IFERROR(INDEX(#REF!,SMALL(IF(#REF!=rngInvoice,ROW(#REF!)-ROW(#REF!)), ROW(1:1)), MATCH($C$6,#REF!, 0)),"")</calculatedColumnFormula>
    </tableColumn>
    <tableColumn id="3" xr3:uid="{643D9CB1-CD3A-4A27-B5ED-BA98A89C94EC}" name="Vrsta rashoda i izdatka" dataDxfId="199" totalsRowDxfId="198"/>
    <tableColumn id="11" xr3:uid="{D07EE597-9D69-4CEC-94F1-F2C7599AF7AF}" name="Iznos" totalsRowFunction="count" dataDxfId="197" totalsRowDxfId="196" dataCellStyle="Valuta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0109395-7F16-4097-A8A5-8FF445A93257}" name="FakturaProjekta23467811131424567" displayName="FakturaProjekta23467811131424567" ref="A6:E179" dataDxfId="279" totalsRowDxfId="278">
  <autoFilter ref="A6:E179" xr:uid="{FB40D4D6-5175-47E0-BD27-1F762813F239}"/>
  <tableColumns count="5">
    <tableColumn id="7" xr3:uid="{EDF930AF-CA60-4780-9B1E-40578A55CE22}" name="Naziv primatelja" dataDxfId="277" totalsRowDxfId="276">
      <calculatedColumnFormula array="1">IFERROR(INDEX(#REF!,SMALL(IF(#REF!=rngInvoice,ROW(#REF!)-ROW(#REF!)), ROW(1:1)), MATCH($A$6,#REF!, 0)),"")</calculatedColumnFormula>
    </tableColumn>
    <tableColumn id="8" xr3:uid="{B359DC1A-0340-447D-A79C-DC6CFA4741A3}" name="OIB primatelja" dataDxfId="275" totalsRowDxfId="274" dataCellStyle="Normalno">
      <calculatedColumnFormula array="1">IFERROR(INDEX(#REF!,SMALL(IF(#REF!=rngInvoice,ROW(#REF!)-ROW(#REF!)), ROW(1:1)), MATCH($B$6,#REF!, 0)),"")</calculatedColumnFormula>
    </tableColumn>
    <tableColumn id="10" xr3:uid="{FEEB0AF2-356A-4F63-BD0F-16D6DC641C38}" name="Sjedište primatelja" dataDxfId="273" totalsRowDxfId="272" dataCellStyle="Normalno">
      <calculatedColumnFormula array="1">IFERROR(INDEX(#REF!,SMALL(IF(#REF!=rngInvoice,ROW(#REF!)-ROW(#REF!)), ROW(1:1)), MATCH($C$6,#REF!, 0)),"")</calculatedColumnFormula>
    </tableColumn>
    <tableColumn id="3" xr3:uid="{1881BA3D-6427-4382-91D5-6830D5BAF452}" name="Vrsta rashoda i izdatka" dataDxfId="271" totalsRowDxfId="270"/>
    <tableColumn id="11" xr3:uid="{42A9279D-D685-4B99-98F4-A3490FD4B6B4}" name="Iznos" totalsRowFunction="count" dataDxfId="269" totalsRowDxfId="268" dataCellStyle="Valuta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71321-9A62-4691-B9C3-74D06400618A}">
  <sheetPr>
    <tabColor theme="4" tint="-0.499984740745262"/>
    <pageSetUpPr autoPageBreaks="0" fitToPage="1"/>
  </sheetPr>
  <dimension ref="A1:G25"/>
  <sheetViews>
    <sheetView showGridLines="0" topLeftCell="A18" zoomScaleNormal="100" workbookViewId="0">
      <selection activeCell="A23" sqref="A23:XFD24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5.5703125" style="28" customWidth="1"/>
    <col min="6" max="6" width="0.28515625" style="1" customWidth="1"/>
    <col min="7" max="7" width="11.28515625" style="18" customWidth="1"/>
    <col min="8" max="8" width="11.5703125" style="1" bestFit="1" customWidth="1"/>
    <col min="9" max="9" width="23.7109375" style="1" customWidth="1"/>
    <col min="10" max="10" width="20.5703125" style="1" customWidth="1"/>
    <col min="11" max="12" width="9.42578125" style="1" customWidth="1"/>
    <col min="13" max="16384" width="9" style="1"/>
  </cols>
  <sheetData>
    <row r="1" spans="1:7" ht="57.95" customHeight="1" thickBot="1" x14ac:dyDescent="0.3">
      <c r="A1" s="48" t="s">
        <v>11</v>
      </c>
      <c r="B1" s="48"/>
      <c r="C1" s="48"/>
      <c r="D1" s="48"/>
      <c r="E1" s="48"/>
      <c r="F1" s="3"/>
    </row>
    <row r="2" spans="1:7" ht="37.5" customHeight="1" thickTop="1" x14ac:dyDescent="0.25">
      <c r="A2" s="49" t="s">
        <v>12</v>
      </c>
      <c r="B2" s="49"/>
      <c r="C2" s="15" t="s">
        <v>14</v>
      </c>
      <c r="D2" s="50" t="s">
        <v>15</v>
      </c>
      <c r="E2" s="50"/>
      <c r="F2" s="4"/>
    </row>
    <row r="3" spans="1:7" ht="47.25" customHeight="1" x14ac:dyDescent="0.25">
      <c r="A3" s="51" t="s">
        <v>13</v>
      </c>
      <c r="B3" s="51"/>
      <c r="C3" s="16"/>
      <c r="D3" s="52" t="s">
        <v>16</v>
      </c>
      <c r="E3" s="52"/>
      <c r="F3" s="4"/>
      <c r="G3" s="29"/>
    </row>
    <row r="4" spans="1:7" ht="44.1" customHeight="1" x14ac:dyDescent="0.25">
      <c r="A4" s="11" t="s">
        <v>30</v>
      </c>
      <c r="B4" s="9"/>
      <c r="C4" s="9"/>
      <c r="D4" s="9"/>
      <c r="E4" s="23"/>
    </row>
    <row r="5" spans="1:7" ht="44.1" customHeight="1" x14ac:dyDescent="0.25">
      <c r="A5" s="53" t="s">
        <v>10</v>
      </c>
      <c r="B5" s="53"/>
      <c r="C5" s="53"/>
      <c r="D5" s="53"/>
      <c r="E5" s="53"/>
    </row>
    <row r="6" spans="1:7" s="2" customFormat="1" ht="33.950000000000003" customHeight="1" x14ac:dyDescent="0.25">
      <c r="A6" s="6" t="s">
        <v>4</v>
      </c>
      <c r="B6" s="6" t="s">
        <v>5</v>
      </c>
      <c r="C6" s="6" t="s">
        <v>6</v>
      </c>
      <c r="D6" s="6" t="s">
        <v>7</v>
      </c>
      <c r="E6" s="24" t="s">
        <v>0</v>
      </c>
      <c r="G6" s="19"/>
    </row>
    <row r="7" spans="1:7" s="2" customFormat="1" ht="27" customHeight="1" x14ac:dyDescent="0.25">
      <c r="A7" s="22" t="s">
        <v>20</v>
      </c>
      <c r="B7" s="6"/>
      <c r="C7" s="6"/>
      <c r="D7" s="6"/>
      <c r="E7" s="24"/>
      <c r="G7" s="19"/>
    </row>
    <row r="8" spans="1:7" s="2" customFormat="1" ht="33.75" customHeight="1" x14ac:dyDescent="0.25">
      <c r="A8" s="7" t="s">
        <v>2</v>
      </c>
      <c r="B8" s="7"/>
      <c r="C8" s="5"/>
      <c r="D8" s="10" t="s">
        <v>31</v>
      </c>
      <c r="E8" s="25">
        <v>53333.09</v>
      </c>
      <c r="G8" s="19"/>
    </row>
    <row r="9" spans="1:7" s="2" customFormat="1" ht="33.75" customHeight="1" x14ac:dyDescent="0.25">
      <c r="A9" s="7" t="s">
        <v>2</v>
      </c>
      <c r="B9" s="7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10" t="s">
        <v>21</v>
      </c>
      <c r="E9" s="25"/>
      <c r="G9" s="19"/>
    </row>
    <row r="10" spans="1:7" s="2" customFormat="1" ht="33.75" customHeight="1" x14ac:dyDescent="0.25">
      <c r="A10" s="7" t="s">
        <v>2</v>
      </c>
      <c r="B10" s="7" t="str">
        <f t="array" ref="B10">IFERROR(INDEX(#REF!,SMALL(IF(#REF!=rngInvoice,ROW(#REF!)-ROW(#REF!)), ROW(2:2)), MATCH($B$6,#REF!, 0)),"")</f>
        <v/>
      </c>
      <c r="C10" s="5" t="str">
        <f t="array" ref="C10">IFERROR(INDEX(#REF!,SMALL(IF(#REF!=rngInvoice,ROW(#REF!)-ROW(#REF!)), ROW(2:2)), MATCH($C$6,#REF!, 0)),"")</f>
        <v/>
      </c>
      <c r="D10" s="10" t="s">
        <v>8</v>
      </c>
      <c r="E10" s="25">
        <v>852.61</v>
      </c>
      <c r="G10" s="19"/>
    </row>
    <row r="11" spans="1:7" s="2" customFormat="1" ht="33.75" customHeight="1" x14ac:dyDescent="0.25">
      <c r="A11" s="7" t="s">
        <v>2</v>
      </c>
      <c r="B11" s="7" t="str" cm="1">
        <f t="array" ref="B11">IFERROR(INDEX(#REF!,SMALL(IF(#REF!=rngInvoice,ROW(#REF!)-ROW(#REF!)), ROW(5:5)), MATCH($B$6,#REF!, 0)),"")</f>
        <v/>
      </c>
      <c r="C11" s="5" t="str" cm="1">
        <f t="array" ref="C11">IFERROR(INDEX(#REF!,SMALL(IF(#REF!=rngInvoice,ROW(#REF!)-ROW(#REF!)), ROW(5:5)), MATCH($C$6,#REF!, 0)),"")</f>
        <v/>
      </c>
      <c r="D11" s="10" t="s">
        <v>9</v>
      </c>
      <c r="E11" s="25"/>
      <c r="G11" s="19"/>
    </row>
    <row r="12" spans="1:7" s="2" customFormat="1" ht="33.75" customHeight="1" x14ac:dyDescent="0.25">
      <c r="A12" s="7" t="s">
        <v>2</v>
      </c>
      <c r="B12" s="7" t="str">
        <f t="array" ref="B12">IFERROR(INDEX(#REF!,SMALL(IF(#REF!=rngInvoice,ROW(#REF!)-ROW(#REF!)), ROW(1:1)), MATCH($B$6,#REF!, 0)),"")</f>
        <v/>
      </c>
      <c r="C12" s="5" t="str">
        <f t="array" ref="C12">IFERROR(INDEX(#REF!,SMALL(IF(#REF!=rngInvoice,ROW(#REF!)-ROW(#REF!)), ROW(1:1)), MATCH($C$6,#REF!, 0)),"")</f>
        <v/>
      </c>
      <c r="D12" s="5" t="s">
        <v>32</v>
      </c>
      <c r="E12" s="25">
        <v>2026.74</v>
      </c>
      <c r="G12" s="19"/>
    </row>
    <row r="13" spans="1:7" s="2" customFormat="1" ht="33.75" customHeight="1" x14ac:dyDescent="0.25">
      <c r="A13" s="7" t="s">
        <v>2</v>
      </c>
      <c r="B13" s="7" t="str">
        <f t="array" ref="B13">IFERROR(INDEX(#REF!,SMALL(IF(#REF!=rngInvoice,ROW(#REF!)-ROW(#REF!)), ROW(2:2)), MATCH($B$6,#REF!, 0)),"")</f>
        <v/>
      </c>
      <c r="C13" s="5" t="str">
        <f t="array" ref="C13">IFERROR(INDEX(#REF!,SMALL(IF(#REF!=rngInvoice,ROW(#REF!)-ROW(#REF!)), ROW(2:2)), MATCH($C$6,#REF!, 0)),"")</f>
        <v/>
      </c>
      <c r="D13" s="10" t="s">
        <v>17</v>
      </c>
      <c r="E13" s="25">
        <v>592.14</v>
      </c>
      <c r="G13" s="19"/>
    </row>
    <row r="14" spans="1:7" s="2" customFormat="1" ht="56.25" customHeight="1" x14ac:dyDescent="0.25">
      <c r="A14" s="7" t="s">
        <v>2</v>
      </c>
      <c r="B14" s="17"/>
      <c r="C14" s="5"/>
      <c r="D14" s="10" t="s">
        <v>18</v>
      </c>
      <c r="E14" s="25">
        <v>8940.6299999999992</v>
      </c>
      <c r="G14" s="19"/>
    </row>
    <row r="15" spans="1:7" s="2" customFormat="1" ht="40.5" customHeight="1" x14ac:dyDescent="0.25">
      <c r="A15" s="20" t="s">
        <v>3</v>
      </c>
      <c r="B15" s="17"/>
      <c r="C15" s="5"/>
      <c r="D15" s="20"/>
      <c r="E15" s="26">
        <f>SUM(E8:E14)</f>
        <v>65745.209999999992</v>
      </c>
      <c r="G15" s="19"/>
    </row>
    <row r="16" spans="1:7" s="2" customFormat="1" ht="40.5" customHeight="1" x14ac:dyDescent="0.25">
      <c r="A16" s="22" t="s">
        <v>19</v>
      </c>
      <c r="B16" s="17"/>
      <c r="C16" s="5"/>
      <c r="D16" s="10"/>
      <c r="E16" s="25"/>
      <c r="G16" s="19"/>
    </row>
    <row r="17" spans="1:7" s="2" customFormat="1" ht="40.5" customHeight="1" x14ac:dyDescent="0.25">
      <c r="A17" s="7" t="s">
        <v>33</v>
      </c>
      <c r="B17" s="12">
        <v>60695956664</v>
      </c>
      <c r="C17" s="5" t="s">
        <v>28</v>
      </c>
      <c r="D17" s="10" t="s">
        <v>34</v>
      </c>
      <c r="E17" s="25">
        <v>55</v>
      </c>
      <c r="G17" s="19"/>
    </row>
    <row r="18" spans="1:7" s="2" customFormat="1" ht="40.5" customHeight="1" x14ac:dyDescent="0.25">
      <c r="A18" s="21" t="s">
        <v>36</v>
      </c>
      <c r="B18" s="12"/>
      <c r="C18" s="5"/>
      <c r="D18" s="5"/>
      <c r="E18" s="26">
        <f>SUBTOTAL(109,E17:E17)</f>
        <v>55</v>
      </c>
      <c r="G18" s="19"/>
    </row>
    <row r="19" spans="1:7" s="2" customFormat="1" ht="40.5" customHeight="1" x14ac:dyDescent="0.25">
      <c r="A19" s="21" t="s">
        <v>35</v>
      </c>
      <c r="B19" s="12">
        <v>93478415300</v>
      </c>
      <c r="C19" s="5" t="s">
        <v>1</v>
      </c>
      <c r="D19" s="10" t="s">
        <v>25</v>
      </c>
      <c r="E19" s="30">
        <v>1625</v>
      </c>
      <c r="G19" s="19"/>
    </row>
    <row r="20" spans="1:7" s="2" customFormat="1" ht="40.5" customHeight="1" x14ac:dyDescent="0.25">
      <c r="A20" s="21" t="s">
        <v>37</v>
      </c>
      <c r="B20" s="12" t="str" cm="1">
        <f t="array" ref="B20">IFERROR(INDEX(#REF!,SMALL(IF(#REF!=rngInvoice,ROW(#REF!)-ROW(#REF!)), ROW(13:13)), MATCH($B$6,#REF!, 0)),"")</f>
        <v/>
      </c>
      <c r="C20" s="5" t="str" cm="1">
        <f t="array" ref="C20">IFERROR(INDEX(#REF!,SMALL(IF(#REF!=rngInvoice,ROW(#REF!)-ROW(#REF!)), ROW(13:13)), MATCH($C$6,#REF!, 0)),"")</f>
        <v/>
      </c>
      <c r="D20" s="5"/>
      <c r="E20" s="26">
        <f>SUBTOTAL(109,E19)</f>
        <v>1625</v>
      </c>
      <c r="G20" s="19"/>
    </row>
    <row r="21" spans="1:7" s="2" customFormat="1" ht="40.5" customHeight="1" x14ac:dyDescent="0.25">
      <c r="A21" s="21" t="s">
        <v>22</v>
      </c>
      <c r="B21" s="12">
        <v>64546066176</v>
      </c>
      <c r="C21" s="5" t="s">
        <v>1</v>
      </c>
      <c r="D21" s="5" t="s">
        <v>23</v>
      </c>
      <c r="E21" s="30">
        <v>211.5</v>
      </c>
      <c r="G21" s="19"/>
    </row>
    <row r="22" spans="1:7" s="2" customFormat="1" ht="40.5" customHeight="1" x14ac:dyDescent="0.25">
      <c r="A22" s="21" t="s">
        <v>24</v>
      </c>
      <c r="B22" s="12" t="str" cm="1">
        <f t="array" ref="B22">IFERROR(INDEX(#REF!,SMALL(IF(#REF!=rngInvoice,ROW(#REF!)-ROW(#REF!)), ROW(13:13)), MATCH($B$6,#REF!, 0)),"")</f>
        <v/>
      </c>
      <c r="C22" s="5" t="str" cm="1">
        <f t="array" ref="C22">IFERROR(INDEX(#REF!,SMALL(IF(#REF!=rngInvoice,ROW(#REF!)-ROW(#REF!)), ROW(13:13)), MATCH($C$6,#REF!, 0)),"")</f>
        <v/>
      </c>
      <c r="D22" s="5"/>
      <c r="E22" s="26">
        <f>SUBTOTAL(109,E21)</f>
        <v>211.5</v>
      </c>
      <c r="G22" s="19"/>
    </row>
    <row r="23" spans="1:7" s="2" customFormat="1" ht="40.5" customHeight="1" x14ac:dyDescent="0.25">
      <c r="A23" s="7" t="s">
        <v>26</v>
      </c>
      <c r="B23" s="12">
        <v>27759560625</v>
      </c>
      <c r="C23" s="5" t="s">
        <v>1</v>
      </c>
      <c r="D23" s="10" t="s">
        <v>27</v>
      </c>
      <c r="E23" s="30">
        <v>222.61</v>
      </c>
      <c r="G23" s="19"/>
    </row>
    <row r="24" spans="1:7" s="2" customFormat="1" ht="40.5" customHeight="1" x14ac:dyDescent="0.25">
      <c r="A24" s="21" t="s">
        <v>29</v>
      </c>
      <c r="B24" s="12" t="str" cm="1">
        <f t="array" ref="B24">IFERROR(INDEX(#REF!,SMALL(IF(#REF!=rngInvoice,ROW(#REF!)-ROW(#REF!)), ROW(12:12)), MATCH($B$6,#REF!, 0)),"")</f>
        <v/>
      </c>
      <c r="C24" s="5"/>
      <c r="D24" s="5"/>
      <c r="E24" s="26">
        <f>SUBTOTAL(109,E23)</f>
        <v>222.61</v>
      </c>
      <c r="G24" s="19"/>
    </row>
    <row r="25" spans="1:7" ht="33.950000000000003" customHeight="1" x14ac:dyDescent="0.25">
      <c r="A25" s="13" t="s">
        <v>3</v>
      </c>
      <c r="B25" s="13"/>
      <c r="C25" s="14"/>
      <c r="D25" s="14"/>
      <c r="E25" s="27">
        <f>SUM(E18+E20+E22+E24)</f>
        <v>2114.11</v>
      </c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7 A12:D13 C14:D18 C19 C20:D22 A25:D25">
    <cfRule type="expression" dxfId="195" priority="32">
      <formula>MOD(ROW(),2)=0</formula>
    </cfRule>
  </conditionalFormatting>
  <conditionalFormatting sqref="A14:A24 C24:D24">
    <cfRule type="expression" dxfId="194" priority="3">
      <formula>MOD(ROW(),2)=0</formula>
    </cfRule>
  </conditionalFormatting>
  <conditionalFormatting sqref="A8:D10 A11:C11">
    <cfRule type="expression" dxfId="193" priority="35">
      <formula>MOD(ROW(),2)=0</formula>
    </cfRule>
  </conditionalFormatting>
  <conditionalFormatting sqref="C23">
    <cfRule type="expression" dxfId="192" priority="2">
      <formula>MOD(ROW(),2)=0</formula>
    </cfRule>
  </conditionalFormatting>
  <conditionalFormatting sqref="D11">
    <cfRule type="expression" dxfId="191" priority="31">
      <formula>MOD(ROW(),2)=0</formula>
    </cfRule>
  </conditionalFormatting>
  <conditionalFormatting sqref="D19">
    <cfRule type="expression" dxfId="190" priority="4">
      <formula>MOD(ROW(),2)=0</formula>
    </cfRule>
  </conditionalFormatting>
  <conditionalFormatting sqref="D23">
    <cfRule type="expression" dxfId="189" priority="1">
      <formula>MOD(ROW(),2)=0</formula>
    </cfRule>
  </conditionalFormatting>
  <conditionalFormatting sqref="E7:E25">
    <cfRule type="expression" dxfId="188" priority="33">
      <formula>MOD(ROW(),2)=0</formula>
    </cfRule>
    <cfRule type="expression" dxfId="187" priority="34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A9168-8534-440A-BE85-493619EA6AB0}">
  <sheetPr>
    <tabColor theme="4" tint="-0.499984740745262"/>
    <pageSetUpPr autoPageBreaks="0" fitToPage="1"/>
  </sheetPr>
  <dimension ref="A1:I85"/>
  <sheetViews>
    <sheetView showGridLines="0" topLeftCell="A69" zoomScaleNormal="100" workbookViewId="0">
      <selection activeCell="J14" sqref="J14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5.5703125" style="28" customWidth="1"/>
    <col min="6" max="6" width="0.28515625" style="1" customWidth="1"/>
    <col min="7" max="7" width="11.28515625" style="18" customWidth="1"/>
    <col min="8" max="8" width="11.5703125" style="1" bestFit="1" customWidth="1"/>
    <col min="9" max="9" width="23.7109375" style="1" customWidth="1"/>
    <col min="10" max="10" width="20.5703125" style="1" customWidth="1"/>
    <col min="11" max="12" width="9.42578125" style="1" customWidth="1"/>
    <col min="13" max="16384" width="9" style="1"/>
  </cols>
  <sheetData>
    <row r="1" spans="1:7" ht="57.95" customHeight="1" thickBot="1" x14ac:dyDescent="0.3">
      <c r="A1" s="48" t="s">
        <v>11</v>
      </c>
      <c r="B1" s="48"/>
      <c r="C1" s="48"/>
      <c r="D1" s="48"/>
      <c r="E1" s="48"/>
      <c r="F1" s="3"/>
    </row>
    <row r="2" spans="1:7" ht="37.5" customHeight="1" thickTop="1" x14ac:dyDescent="0.25">
      <c r="A2" s="49" t="s">
        <v>12</v>
      </c>
      <c r="B2" s="49"/>
      <c r="C2" s="15" t="s">
        <v>14</v>
      </c>
      <c r="D2" s="50" t="s">
        <v>15</v>
      </c>
      <c r="E2" s="50"/>
      <c r="F2" s="4"/>
    </row>
    <row r="3" spans="1:7" ht="47.25" customHeight="1" x14ac:dyDescent="0.25">
      <c r="A3" s="51" t="s">
        <v>13</v>
      </c>
      <c r="B3" s="51"/>
      <c r="C3" s="16"/>
      <c r="D3" s="52" t="s">
        <v>16</v>
      </c>
      <c r="E3" s="52"/>
      <c r="F3" s="4"/>
      <c r="G3" s="29"/>
    </row>
    <row r="4" spans="1:7" ht="44.1" customHeight="1" x14ac:dyDescent="0.25">
      <c r="A4" s="11" t="s">
        <v>38</v>
      </c>
      <c r="B4" s="9"/>
      <c r="C4" s="9"/>
      <c r="D4" s="9"/>
      <c r="E4" s="23"/>
    </row>
    <row r="5" spans="1:7" ht="44.1" customHeight="1" x14ac:dyDescent="0.25">
      <c r="A5" s="53" t="s">
        <v>10</v>
      </c>
      <c r="B5" s="53"/>
      <c r="C5" s="53"/>
      <c r="D5" s="53"/>
      <c r="E5" s="53"/>
    </row>
    <row r="6" spans="1:7" s="2" customFormat="1" ht="33.950000000000003" customHeight="1" x14ac:dyDescent="0.25">
      <c r="A6" s="6" t="s">
        <v>4</v>
      </c>
      <c r="B6" s="6" t="s">
        <v>5</v>
      </c>
      <c r="C6" s="6" t="s">
        <v>6</v>
      </c>
      <c r="D6" s="6" t="s">
        <v>7</v>
      </c>
      <c r="E6" s="24" t="s">
        <v>0</v>
      </c>
      <c r="G6" s="19"/>
    </row>
    <row r="7" spans="1:7" s="2" customFormat="1" ht="27" customHeight="1" x14ac:dyDescent="0.25">
      <c r="A7" s="22" t="s">
        <v>20</v>
      </c>
      <c r="B7" s="6"/>
      <c r="C7" s="6"/>
      <c r="D7" s="6"/>
      <c r="E7" s="24"/>
      <c r="G7" s="19"/>
    </row>
    <row r="8" spans="1:7" s="2" customFormat="1" ht="33.75" customHeight="1" x14ac:dyDescent="0.25">
      <c r="A8" s="7" t="s">
        <v>2</v>
      </c>
      <c r="B8" s="7"/>
      <c r="C8" s="5"/>
      <c r="D8" s="10" t="s">
        <v>42</v>
      </c>
      <c r="E8" s="25">
        <v>54936.59</v>
      </c>
      <c r="G8" s="19"/>
    </row>
    <row r="9" spans="1:7" s="2" customFormat="1" ht="33.75" customHeight="1" x14ac:dyDescent="0.25">
      <c r="A9" s="7" t="s">
        <v>2</v>
      </c>
      <c r="B9" s="7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10" t="s">
        <v>21</v>
      </c>
      <c r="E9" s="25"/>
      <c r="G9" s="19"/>
    </row>
    <row r="10" spans="1:7" s="2" customFormat="1" ht="33.75" customHeight="1" x14ac:dyDescent="0.25">
      <c r="A10" s="7" t="s">
        <v>2</v>
      </c>
      <c r="B10" s="7" t="str">
        <f t="array" ref="B10">IFERROR(INDEX(#REF!,SMALL(IF(#REF!=rngInvoice,ROW(#REF!)-ROW(#REF!)), ROW(2:2)), MATCH($B$6,#REF!, 0)),"")</f>
        <v/>
      </c>
      <c r="C10" s="5" t="str">
        <f t="array" ref="C10">IFERROR(INDEX(#REF!,SMALL(IF(#REF!=rngInvoice,ROW(#REF!)-ROW(#REF!)), ROW(2:2)), MATCH($C$6,#REF!, 0)),"")</f>
        <v/>
      </c>
      <c r="D10" s="10" t="s">
        <v>8</v>
      </c>
      <c r="E10" s="25">
        <v>1975.38</v>
      </c>
      <c r="G10" s="19"/>
    </row>
    <row r="11" spans="1:7" s="2" customFormat="1" ht="33.75" customHeight="1" x14ac:dyDescent="0.25">
      <c r="A11" s="7" t="s">
        <v>2</v>
      </c>
      <c r="B11" s="7" t="str" cm="1">
        <f t="array" ref="B11">IFERROR(INDEX(#REF!,SMALL(IF(#REF!=rngInvoice,ROW(#REF!)-ROW(#REF!)), ROW(5:5)), MATCH($B$6,#REF!, 0)),"")</f>
        <v/>
      </c>
      <c r="C11" s="5" t="str" cm="1">
        <f t="array" ref="C11">IFERROR(INDEX(#REF!,SMALL(IF(#REF!=rngInvoice,ROW(#REF!)-ROW(#REF!)), ROW(5:5)), MATCH($C$6,#REF!, 0)),"")</f>
        <v/>
      </c>
      <c r="D11" s="10" t="s">
        <v>9</v>
      </c>
      <c r="E11" s="25"/>
      <c r="G11" s="19"/>
    </row>
    <row r="12" spans="1:7" s="2" customFormat="1" ht="33.75" customHeight="1" x14ac:dyDescent="0.25">
      <c r="A12" s="7" t="s">
        <v>2</v>
      </c>
      <c r="B12" s="7" t="str">
        <f t="array" ref="B12">IFERROR(INDEX(#REF!,SMALL(IF(#REF!=rngInvoice,ROW(#REF!)-ROW(#REF!)), ROW(1:1)), MATCH($B$6,#REF!, 0)),"")</f>
        <v/>
      </c>
      <c r="C12" s="5" t="str">
        <f t="array" ref="C12">IFERROR(INDEX(#REF!,SMALL(IF(#REF!=rngInvoice,ROW(#REF!)-ROW(#REF!)), ROW(1:1)), MATCH($C$6,#REF!, 0)),"")</f>
        <v/>
      </c>
      <c r="D12" s="5" t="s">
        <v>39</v>
      </c>
      <c r="E12" s="25">
        <v>2047.35</v>
      </c>
      <c r="G12" s="19"/>
    </row>
    <row r="13" spans="1:7" s="2" customFormat="1" ht="33.75" customHeight="1" x14ac:dyDescent="0.25">
      <c r="A13" s="7" t="s">
        <v>2</v>
      </c>
      <c r="B13" s="7" t="str">
        <f t="array" ref="B13">IFERROR(INDEX(#REF!,SMALL(IF(#REF!=rngInvoice,ROW(#REF!)-ROW(#REF!)), ROW(2:2)), MATCH($B$6,#REF!, 0)),"")</f>
        <v/>
      </c>
      <c r="C13" s="5" t="str">
        <f t="array" ref="C13">IFERROR(INDEX(#REF!,SMALL(IF(#REF!=rngInvoice,ROW(#REF!)-ROW(#REF!)), ROW(2:2)), MATCH($C$6,#REF!, 0)),"")</f>
        <v/>
      </c>
      <c r="D13" s="10" t="s">
        <v>17</v>
      </c>
      <c r="E13" s="25">
        <v>708.05</v>
      </c>
      <c r="G13" s="19"/>
    </row>
    <row r="14" spans="1:7" s="2" customFormat="1" ht="33.75" customHeight="1" x14ac:dyDescent="0.25">
      <c r="A14" s="7" t="s">
        <v>2</v>
      </c>
      <c r="B14" s="7" t="str" cm="1">
        <f t="array" ref="B14">IFERROR(INDEX(#REF!,SMALL(IF(#REF!=rngInvoice,ROW(#REF!)-ROW(#REF!)), ROW(8:8)), MATCH($B$6,#REF!, 0)),"")</f>
        <v/>
      </c>
      <c r="C14" s="5" t="str" cm="1">
        <f t="array" ref="C14">IFERROR(INDEX(#REF!,SMALL(IF(#REF!=rngInvoice,ROW(#REF!)-ROW(#REF!)), ROW(8:8)), MATCH($C$6,#REF!, 0)),"")</f>
        <v/>
      </c>
      <c r="D14" s="10" t="s">
        <v>40</v>
      </c>
      <c r="E14" s="25">
        <v>929.81</v>
      </c>
      <c r="G14" s="19"/>
    </row>
    <row r="15" spans="1:7" s="2" customFormat="1" ht="56.25" customHeight="1" x14ac:dyDescent="0.25">
      <c r="A15" s="7" t="s">
        <v>2</v>
      </c>
      <c r="B15" s="17"/>
      <c r="C15" s="5"/>
      <c r="D15" s="10" t="s">
        <v>18</v>
      </c>
      <c r="E15" s="25">
        <v>9390.4699999999993</v>
      </c>
      <c r="G15" s="19"/>
    </row>
    <row r="16" spans="1:7" s="2" customFormat="1" ht="56.25" customHeight="1" x14ac:dyDescent="0.25">
      <c r="A16" s="7" t="s">
        <v>2</v>
      </c>
      <c r="B16" s="17" t="str" cm="1">
        <f t="array" ref="B16">IFERROR(INDEX(#REF!,SMALL(IF(#REF!=rngInvoice,ROW(#REF!)-ROW(#REF!)), ROW(10:10)), MATCH($B$6,#REF!, 0)),"")</f>
        <v/>
      </c>
      <c r="C16" s="5" t="str" cm="1">
        <f t="array" ref="C16">IFERROR(INDEX(#REF!,SMALL(IF(#REF!=rngInvoice,ROW(#REF!)-ROW(#REF!)), ROW(10:10)), MATCH($C$6,#REF!, 0)),"")</f>
        <v/>
      </c>
      <c r="D16" s="10" t="s">
        <v>41</v>
      </c>
      <c r="E16" s="25">
        <v>269.56</v>
      </c>
      <c r="G16" s="19"/>
    </row>
    <row r="17" spans="1:9" s="2" customFormat="1" ht="40.5" customHeight="1" x14ac:dyDescent="0.25">
      <c r="A17" s="20" t="s">
        <v>3</v>
      </c>
      <c r="B17" s="17"/>
      <c r="C17" s="5"/>
      <c r="D17" s="20"/>
      <c r="E17" s="26">
        <f>SUM(E8:E16)</f>
        <v>70257.209999999992</v>
      </c>
      <c r="G17" s="19"/>
    </row>
    <row r="18" spans="1:9" s="2" customFormat="1" ht="40.5" customHeight="1" x14ac:dyDescent="0.25">
      <c r="A18" s="22" t="s">
        <v>19</v>
      </c>
      <c r="B18" s="17"/>
      <c r="C18" s="5"/>
      <c r="D18" s="10"/>
      <c r="E18" s="25"/>
      <c r="G18" s="19"/>
    </row>
    <row r="19" spans="1:9" s="2" customFormat="1" ht="40.5" customHeight="1" x14ac:dyDescent="0.25">
      <c r="A19" s="7" t="s">
        <v>65</v>
      </c>
      <c r="B19" s="12">
        <v>85821130368</v>
      </c>
      <c r="C19" s="5" t="s">
        <v>1</v>
      </c>
      <c r="D19" s="5" t="s">
        <v>66</v>
      </c>
      <c r="E19" s="36">
        <v>21.01</v>
      </c>
      <c r="G19" s="19"/>
    </row>
    <row r="20" spans="1:9" s="2" customFormat="1" ht="40.5" customHeight="1" x14ac:dyDescent="0.25">
      <c r="A20" s="21" t="s">
        <v>67</v>
      </c>
      <c r="B20" s="12"/>
      <c r="C20" s="5"/>
      <c r="D20" s="5"/>
      <c r="E20" s="37">
        <f>SUBTOTAL(109,E19:E19)</f>
        <v>21.01</v>
      </c>
      <c r="G20" s="19"/>
    </row>
    <row r="21" spans="1:9" s="2" customFormat="1" ht="40.5" customHeight="1" x14ac:dyDescent="0.25">
      <c r="A21" s="7" t="s">
        <v>68</v>
      </c>
      <c r="B21" s="38">
        <v>87311810356</v>
      </c>
      <c r="C21" s="5" t="s">
        <v>69</v>
      </c>
      <c r="D21" s="10" t="s">
        <v>70</v>
      </c>
      <c r="E21" s="36">
        <v>57.68</v>
      </c>
      <c r="G21" s="19"/>
      <c r="I21" s="39"/>
    </row>
    <row r="22" spans="1:9" s="2" customFormat="1" ht="40.5" customHeight="1" x14ac:dyDescent="0.25">
      <c r="A22" s="21" t="s">
        <v>71</v>
      </c>
      <c r="B22" s="38" t="str" cm="1">
        <f t="array" ref="B22">IFERROR(INDEX(#REF!,SMALL(IF(#REF!=rngInvoice,ROW(#REF!)-ROW(#REF!)), ROW(#REF!)), MATCH($B$6,#REF!, 0)),"")</f>
        <v/>
      </c>
      <c r="C22" s="5" t="str" cm="1">
        <f t="array" ref="C22">IFERROR(INDEX(#REF!,SMALL(IF(#REF!=rngInvoice,ROW(#REF!)-ROW(#REF!)), ROW(#REF!)), MATCH($C$6,#REF!, 0)),"")</f>
        <v/>
      </c>
      <c r="D22" s="10"/>
      <c r="E22" s="37">
        <f>SUBTOTAL(109,E21:E21)</f>
        <v>57.68</v>
      </c>
      <c r="G22" s="19"/>
      <c r="I22" s="39">
        <f>SUM(E20+E24+E27+E29+E31+E37+E39+E41+E43+E45+E49+E51+E54+E56+E58+E60+E62+E64)</f>
        <v>20536.940000000002</v>
      </c>
    </row>
    <row r="23" spans="1:9" s="2" customFormat="1" ht="40.5" customHeight="1" x14ac:dyDescent="0.25">
      <c r="A23" s="7" t="s">
        <v>72</v>
      </c>
      <c r="B23" s="12">
        <v>81793146560</v>
      </c>
      <c r="C23" s="5" t="s">
        <v>1</v>
      </c>
      <c r="D23" s="10" t="s">
        <v>70</v>
      </c>
      <c r="E23" s="36">
        <v>122.07</v>
      </c>
      <c r="G23" s="19"/>
    </row>
    <row r="24" spans="1:9" s="2" customFormat="1" ht="40.5" customHeight="1" x14ac:dyDescent="0.25">
      <c r="A24" s="21" t="s">
        <v>73</v>
      </c>
      <c r="B24" s="12" t="s">
        <v>74</v>
      </c>
      <c r="C24" s="5" t="s">
        <v>74</v>
      </c>
      <c r="D24" s="5"/>
      <c r="E24" s="37">
        <f>SUM(E23:E23)</f>
        <v>122.07</v>
      </c>
      <c r="G24" s="19"/>
    </row>
    <row r="25" spans="1:9" s="2" customFormat="1" ht="40.5" customHeight="1" x14ac:dyDescent="0.25">
      <c r="A25" s="7" t="s">
        <v>82</v>
      </c>
      <c r="B25" s="12">
        <v>54013697016</v>
      </c>
      <c r="C25" s="5" t="s">
        <v>1</v>
      </c>
      <c r="D25" s="10" t="s">
        <v>83</v>
      </c>
      <c r="E25" s="36">
        <v>71.39</v>
      </c>
      <c r="G25" s="19"/>
    </row>
    <row r="26" spans="1:9" s="2" customFormat="1" ht="40.5" customHeight="1" x14ac:dyDescent="0.25">
      <c r="A26" s="7" t="s">
        <v>82</v>
      </c>
      <c r="B26" s="12">
        <v>54013697016</v>
      </c>
      <c r="C26" s="5" t="s">
        <v>1</v>
      </c>
      <c r="D26" s="10" t="s">
        <v>85</v>
      </c>
      <c r="E26" s="36">
        <v>142.5</v>
      </c>
      <c r="G26" s="19"/>
    </row>
    <row r="27" spans="1:9" s="2" customFormat="1" ht="40.5" customHeight="1" x14ac:dyDescent="0.25">
      <c r="A27" s="21" t="s">
        <v>84</v>
      </c>
      <c r="B27" s="12" t="str" cm="1">
        <f t="array" ref="B27">IFERROR(INDEX(#REF!,SMALL(IF(#REF!=rngInvoice,ROW(#REF!)-ROW(#REF!)), ROW(#REF!)), MATCH($B$6,#REF!, 0)),"")</f>
        <v/>
      </c>
      <c r="C27" s="5" t="str" cm="1">
        <f t="array" ref="C27">IFERROR(INDEX(#REF!,SMALL(IF(#REF!=rngInvoice,ROW(#REF!)-ROW(#REF!)), ROW(#REF!)), MATCH($C$6,#REF!, 0)),"")</f>
        <v/>
      </c>
      <c r="D27" s="5"/>
      <c r="E27" s="37">
        <f>SUM(E25:E26)</f>
        <v>213.89</v>
      </c>
      <c r="G27" s="19"/>
    </row>
    <row r="28" spans="1:9" s="2" customFormat="1" ht="40.5" customHeight="1" x14ac:dyDescent="0.25">
      <c r="A28" s="7" t="s">
        <v>101</v>
      </c>
      <c r="B28" s="12">
        <v>79423686094</v>
      </c>
      <c r="C28" s="5" t="s">
        <v>1</v>
      </c>
      <c r="D28" s="10" t="s">
        <v>103</v>
      </c>
      <c r="E28" s="30">
        <v>621.54999999999995</v>
      </c>
      <c r="G28" s="19"/>
    </row>
    <row r="29" spans="1:9" s="2" customFormat="1" ht="40.5" customHeight="1" x14ac:dyDescent="0.25">
      <c r="A29" s="21" t="s">
        <v>102</v>
      </c>
      <c r="B29" s="12" t="str" cm="1">
        <f t="array" ref="B29">IFERROR(INDEX(#REF!,SMALL(IF(#REF!=rngInvoice,ROW(#REF!)-ROW(#REF!)), ROW(20:20)), MATCH($B$6,#REF!, 0)),"")</f>
        <v/>
      </c>
      <c r="C29" s="5" t="str" cm="1">
        <f t="array" ref="C29">IFERROR(INDEX(#REF!,SMALL(IF(#REF!=rngInvoice,ROW(#REF!)-ROW(#REF!)), ROW(20:20)), MATCH($C$6,#REF!, 0)),"")</f>
        <v/>
      </c>
      <c r="D29" s="5"/>
      <c r="E29" s="26">
        <f>SUM(E28)</f>
        <v>621.54999999999995</v>
      </c>
      <c r="G29" s="19"/>
    </row>
    <row r="30" spans="1:9" s="2" customFormat="1" ht="40.5" customHeight="1" x14ac:dyDescent="0.25">
      <c r="A30" s="40" t="s">
        <v>86</v>
      </c>
      <c r="B30" s="12">
        <v>26187994862</v>
      </c>
      <c r="C30" s="5" t="s">
        <v>1</v>
      </c>
      <c r="D30" s="10" t="s">
        <v>87</v>
      </c>
      <c r="E30" s="36">
        <v>174.32</v>
      </c>
      <c r="G30" s="19"/>
    </row>
    <row r="31" spans="1:9" s="2" customFormat="1" ht="40.5" customHeight="1" x14ac:dyDescent="0.25">
      <c r="A31" s="41" t="s">
        <v>88</v>
      </c>
      <c r="B31" s="12" t="str" cm="1">
        <f t="array" ref="B31">IFERROR(INDEX(#REF!,SMALL(IF(#REF!=rngInvoice,ROW(#REF!)-ROW(#REF!)), ROW(22:22)), MATCH($B$6,#REF!, 0)),"")</f>
        <v/>
      </c>
      <c r="C31" s="5" t="str" cm="1">
        <f t="array" ref="C31">IFERROR(INDEX(#REF!,SMALL(IF(#REF!=rngInvoice,ROW(#REF!)-ROW(#REF!)), ROW(22:22)), MATCH($C$6,#REF!, 0)),"")</f>
        <v/>
      </c>
      <c r="D31" s="5"/>
      <c r="E31" s="37">
        <f>SUM(E30)</f>
        <v>174.32</v>
      </c>
      <c r="G31" s="19"/>
    </row>
    <row r="32" spans="1:9" s="2" customFormat="1" ht="40.5" customHeight="1" x14ac:dyDescent="0.25">
      <c r="A32" s="7" t="s">
        <v>97</v>
      </c>
      <c r="B32" s="12">
        <v>73660371074</v>
      </c>
      <c r="C32" s="5" t="s">
        <v>1</v>
      </c>
      <c r="D32" s="5" t="s">
        <v>104</v>
      </c>
      <c r="E32" s="36">
        <v>47.4</v>
      </c>
      <c r="G32" s="19"/>
    </row>
    <row r="33" spans="1:7" s="2" customFormat="1" ht="40.5" customHeight="1" x14ac:dyDescent="0.25">
      <c r="A33" s="7" t="s">
        <v>97</v>
      </c>
      <c r="B33" s="12">
        <v>73660371074</v>
      </c>
      <c r="C33" s="5" t="s">
        <v>1</v>
      </c>
      <c r="D33" s="10" t="s">
        <v>103</v>
      </c>
      <c r="E33" s="36">
        <v>53.32</v>
      </c>
      <c r="G33" s="19"/>
    </row>
    <row r="34" spans="1:7" s="2" customFormat="1" ht="40.5" customHeight="1" x14ac:dyDescent="0.25">
      <c r="A34" s="7" t="s">
        <v>97</v>
      </c>
      <c r="B34" s="12">
        <v>73660371074</v>
      </c>
      <c r="C34" s="5" t="s">
        <v>1</v>
      </c>
      <c r="D34" s="10" t="s">
        <v>41</v>
      </c>
      <c r="E34" s="36">
        <v>28.71</v>
      </c>
      <c r="G34" s="19"/>
    </row>
    <row r="35" spans="1:7" s="2" customFormat="1" ht="40.5" customHeight="1" x14ac:dyDescent="0.25">
      <c r="A35" s="7" t="s">
        <v>97</v>
      </c>
      <c r="B35" s="12">
        <v>73660371074</v>
      </c>
      <c r="C35" s="5" t="s">
        <v>1</v>
      </c>
      <c r="D35" s="10" t="s">
        <v>98</v>
      </c>
      <c r="E35" s="30">
        <v>10.19</v>
      </c>
      <c r="G35" s="19"/>
    </row>
    <row r="36" spans="1:7" s="2" customFormat="1" ht="40.5" customHeight="1" x14ac:dyDescent="0.25">
      <c r="A36" s="7" t="s">
        <v>97</v>
      </c>
      <c r="B36" s="12">
        <v>73660371074</v>
      </c>
      <c r="C36" s="5" t="s">
        <v>1</v>
      </c>
      <c r="D36" s="10" t="s">
        <v>99</v>
      </c>
      <c r="E36" s="30">
        <v>127.9</v>
      </c>
      <c r="G36" s="19"/>
    </row>
    <row r="37" spans="1:7" s="2" customFormat="1" ht="40.5" customHeight="1" x14ac:dyDescent="0.25">
      <c r="A37" s="21" t="s">
        <v>100</v>
      </c>
      <c r="B37" s="12" t="str" cm="1">
        <f t="array" ref="B37">IFERROR(INDEX(#REF!,SMALL(IF(#REF!=rngInvoice,ROW(#REF!)-ROW(#REF!)), ROW(#REF!)), MATCH($B$6,#REF!, 0)),"")</f>
        <v/>
      </c>
      <c r="C37" s="5" t="str" cm="1">
        <f t="array" ref="C37">IFERROR(INDEX(#REF!,SMALL(IF(#REF!=rngInvoice,ROW(#REF!)-ROW(#REF!)), ROW(#REF!)), MATCH($C$6,#REF!, 0)),"")</f>
        <v/>
      </c>
      <c r="D37" s="5"/>
      <c r="E37" s="26">
        <f>SUM(E32:E36)</f>
        <v>267.52</v>
      </c>
      <c r="G37" s="19"/>
    </row>
    <row r="38" spans="1:7" s="2" customFormat="1" ht="40.5" customHeight="1" x14ac:dyDescent="0.25">
      <c r="A38" s="40" t="s">
        <v>95</v>
      </c>
      <c r="B38" s="12">
        <v>92652872761</v>
      </c>
      <c r="C38" s="5" t="s">
        <v>1</v>
      </c>
      <c r="D38" s="10" t="s">
        <v>25</v>
      </c>
      <c r="E38" s="36">
        <v>100.58</v>
      </c>
      <c r="G38" s="19"/>
    </row>
    <row r="39" spans="1:7" s="2" customFormat="1" ht="40.5" customHeight="1" x14ac:dyDescent="0.25">
      <c r="A39" s="41" t="s">
        <v>96</v>
      </c>
      <c r="B39" s="12" t="str" cm="1">
        <f t="array" ref="B39">IFERROR(INDEX(#REF!,SMALL(IF(#REF!=rngInvoice,ROW(#REF!)-ROW(#REF!)), ROW(#REF!)), MATCH($B$6,#REF!, 0)),"")</f>
        <v/>
      </c>
      <c r="C39" s="5" t="str" cm="1">
        <f t="array" ref="C39">IFERROR(INDEX(#REF!,SMALL(IF(#REF!=rngInvoice,ROW(#REF!)-ROW(#REF!)), ROW(#REF!)), MATCH($C$6,#REF!, 0)),"")</f>
        <v/>
      </c>
      <c r="D39" s="10"/>
      <c r="E39" s="37">
        <f>SUBTOTAL(109,E38)</f>
        <v>100.58</v>
      </c>
      <c r="G39" s="19"/>
    </row>
    <row r="40" spans="1:7" s="2" customFormat="1" ht="40.5" customHeight="1" x14ac:dyDescent="0.25">
      <c r="A40" s="7" t="s">
        <v>89</v>
      </c>
      <c r="B40" s="7">
        <v>73294314024</v>
      </c>
      <c r="C40" s="5" t="s">
        <v>1</v>
      </c>
      <c r="D40" s="5" t="s">
        <v>78</v>
      </c>
      <c r="E40" s="36">
        <v>177.54</v>
      </c>
      <c r="G40" s="19"/>
    </row>
    <row r="41" spans="1:7" s="2" customFormat="1" ht="40.5" customHeight="1" x14ac:dyDescent="0.25">
      <c r="A41" s="41" t="s">
        <v>90</v>
      </c>
      <c r="B41" s="7" t="str" cm="1">
        <f t="array" ref="B41">IFERROR(INDEX(#REF!,SMALL(IF(#REF!=rngInvoice,ROW(#REF!)-ROW(#REF!)), ROW(23:23)), MATCH($B$6,#REF!, 0)),"")</f>
        <v/>
      </c>
      <c r="C41" s="5"/>
      <c r="D41" s="10"/>
      <c r="E41" s="37">
        <f>SUM(E40)</f>
        <v>177.54</v>
      </c>
      <c r="G41" s="19"/>
    </row>
    <row r="42" spans="1:7" s="2" customFormat="1" ht="40.5" customHeight="1" x14ac:dyDescent="0.25">
      <c r="A42" s="7" t="s">
        <v>91</v>
      </c>
      <c r="B42" s="12">
        <v>72251884241</v>
      </c>
      <c r="C42" s="5" t="s">
        <v>28</v>
      </c>
      <c r="D42" s="10" t="s">
        <v>70</v>
      </c>
      <c r="E42" s="25">
        <v>289.2</v>
      </c>
      <c r="G42" s="19"/>
    </row>
    <row r="43" spans="1:7" s="2" customFormat="1" ht="40.5" customHeight="1" x14ac:dyDescent="0.25">
      <c r="A43" s="21" t="s">
        <v>92</v>
      </c>
      <c r="B43" s="12"/>
      <c r="C43" s="5"/>
      <c r="D43" s="5"/>
      <c r="E43" s="26">
        <f>SUBTOTAL(109,E42:E42)</f>
        <v>289.2</v>
      </c>
      <c r="G43" s="19"/>
    </row>
    <row r="44" spans="1:7" s="2" customFormat="1" ht="40.5" customHeight="1" x14ac:dyDescent="0.25">
      <c r="A44" s="21" t="s">
        <v>80</v>
      </c>
      <c r="B44" s="12">
        <v>84485812058</v>
      </c>
      <c r="C44" s="5" t="s">
        <v>1</v>
      </c>
      <c r="D44" s="10" t="s">
        <v>25</v>
      </c>
      <c r="E44" s="30">
        <v>2991.54</v>
      </c>
      <c r="G44" s="19"/>
    </row>
    <row r="45" spans="1:7" s="2" customFormat="1" ht="40.5" customHeight="1" x14ac:dyDescent="0.25">
      <c r="A45" s="21" t="s">
        <v>81</v>
      </c>
      <c r="B45" s="12" t="str" cm="1">
        <f t="array" ref="B45">IFERROR(INDEX(#REF!,SMALL(IF(#REF!=rngInvoice,ROW(#REF!)-ROW(#REF!)), ROW(13:13)), MATCH($B$6,#REF!, 0)),"")</f>
        <v/>
      </c>
      <c r="C45" s="5" t="str" cm="1">
        <f t="array" ref="C45">IFERROR(INDEX(#REF!,SMALL(IF(#REF!=rngInvoice,ROW(#REF!)-ROW(#REF!)), ROW(13:13)), MATCH($C$6,#REF!, 0)),"")</f>
        <v/>
      </c>
      <c r="D45" s="5"/>
      <c r="E45" s="26">
        <f>SUBTOTAL(109,E44)</f>
        <v>2991.54</v>
      </c>
      <c r="G45" s="19"/>
    </row>
    <row r="46" spans="1:7" s="2" customFormat="1" ht="40.5" customHeight="1" x14ac:dyDescent="0.25">
      <c r="A46" s="7" t="s">
        <v>26</v>
      </c>
      <c r="B46" s="12">
        <v>27759560625</v>
      </c>
      <c r="C46" s="5" t="s">
        <v>1</v>
      </c>
      <c r="D46" s="10" t="s">
        <v>27</v>
      </c>
      <c r="E46" s="36"/>
      <c r="G46" s="19"/>
    </row>
    <row r="47" spans="1:7" s="2" customFormat="1" ht="40.5" customHeight="1" x14ac:dyDescent="0.25">
      <c r="A47" s="21" t="s">
        <v>29</v>
      </c>
      <c r="B47" s="12" t="str" cm="1">
        <f t="array" ref="B47">IFERROR(INDEX(#REF!,SMALL(IF(#REF!=rngInvoice,ROW(#REF!)-ROW(#REF!)), ROW(19:19)), MATCH($B$6,#REF!, 0)),"")</f>
        <v/>
      </c>
      <c r="C47" s="5"/>
      <c r="D47" s="5"/>
      <c r="E47" s="37">
        <f>SUM(E46)</f>
        <v>0</v>
      </c>
      <c r="G47" s="19"/>
    </row>
    <row r="48" spans="1:7" s="2" customFormat="1" ht="40.5" customHeight="1" x14ac:dyDescent="0.25">
      <c r="A48" s="21" t="s">
        <v>93</v>
      </c>
      <c r="B48" s="12">
        <v>55662000497</v>
      </c>
      <c r="C48" s="5" t="s">
        <v>1</v>
      </c>
      <c r="D48" s="5" t="s">
        <v>41</v>
      </c>
      <c r="E48" s="30">
        <v>378.7</v>
      </c>
      <c r="G48" s="19"/>
    </row>
    <row r="49" spans="1:9" s="2" customFormat="1" ht="40.5" customHeight="1" x14ac:dyDescent="0.25">
      <c r="A49" s="21" t="s">
        <v>94</v>
      </c>
      <c r="B49" s="12" t="str" cm="1">
        <f t="array" ref="B49">IFERROR(INDEX(#REF!,SMALL(IF(#REF!=rngInvoice,ROW(#REF!)-ROW(#REF!)), ROW(13:13)), MATCH($B$6,#REF!, 0)),"")</f>
        <v/>
      </c>
      <c r="C49" s="5" t="str" cm="1">
        <f t="array" ref="C49">IFERROR(INDEX(#REF!,SMALL(IF(#REF!=rngInvoice,ROW(#REF!)-ROW(#REF!)), ROW(13:13)), MATCH($C$6,#REF!, 0)),"")</f>
        <v/>
      </c>
      <c r="D49" s="5"/>
      <c r="E49" s="26">
        <f>SUBTOTAL(109,E48)</f>
        <v>378.7</v>
      </c>
      <c r="G49" s="19"/>
    </row>
    <row r="50" spans="1:9" s="2" customFormat="1" ht="40.5" customHeight="1" x14ac:dyDescent="0.25">
      <c r="A50" s="7" t="s">
        <v>105</v>
      </c>
      <c r="B50" s="12">
        <v>24940119411</v>
      </c>
      <c r="C50" s="5" t="s">
        <v>1</v>
      </c>
      <c r="D50" s="10" t="s">
        <v>106</v>
      </c>
      <c r="E50" s="30">
        <v>179</v>
      </c>
      <c r="G50" s="19"/>
    </row>
    <row r="51" spans="1:9" s="2" customFormat="1" ht="40.5" customHeight="1" x14ac:dyDescent="0.25">
      <c r="A51" s="21" t="s">
        <v>107</v>
      </c>
      <c r="B51" s="12" t="str" cm="1">
        <f t="array" ref="B51">IFERROR(INDEX(#REF!,SMALL(IF(#REF!=rngInvoice,ROW(#REF!)-ROW(#REF!)), ROW(10:10)), MATCH($B$6,#REF!, 0)),"")</f>
        <v/>
      </c>
      <c r="C51" s="5" t="str" cm="1">
        <f t="array" ref="C51">IFERROR(INDEX(#REF!,SMALL(IF(#REF!=rngInvoice,ROW(#REF!)-ROW(#REF!)), ROW(10:10)), MATCH($C$6,#REF!, 0)),"")</f>
        <v/>
      </c>
      <c r="D51" s="5"/>
      <c r="E51" s="26">
        <f>SUM(E50:E50)</f>
        <v>179</v>
      </c>
      <c r="G51" s="19"/>
    </row>
    <row r="52" spans="1:9" s="2" customFormat="1" ht="40.5" customHeight="1" x14ac:dyDescent="0.25">
      <c r="A52" s="7" t="s">
        <v>108</v>
      </c>
      <c r="B52" s="12">
        <v>35639958412</v>
      </c>
      <c r="C52" s="5" t="s">
        <v>1</v>
      </c>
      <c r="D52" s="5" t="s">
        <v>104</v>
      </c>
      <c r="E52" s="30">
        <v>1169.1600000000001</v>
      </c>
      <c r="G52" s="19"/>
    </row>
    <row r="53" spans="1:9" s="2" customFormat="1" ht="40.5" customHeight="1" x14ac:dyDescent="0.25">
      <c r="A53" s="7" t="s">
        <v>108</v>
      </c>
      <c r="B53" s="12">
        <v>35639958412</v>
      </c>
      <c r="C53" s="5" t="s">
        <v>1</v>
      </c>
      <c r="D53" s="5" t="s">
        <v>78</v>
      </c>
      <c r="E53" s="30">
        <v>68.900000000000006</v>
      </c>
      <c r="G53" s="19"/>
    </row>
    <row r="54" spans="1:9" s="2" customFormat="1" ht="40.5" customHeight="1" x14ac:dyDescent="0.25">
      <c r="A54" s="21" t="s">
        <v>109</v>
      </c>
      <c r="B54" s="12" t="str" cm="1">
        <f t="array" ref="B54">IFERROR(INDEX(#REF!,SMALL(IF(#REF!=rngInvoice,ROW(#REF!)-ROW(#REF!)), ROW(46:46)), MATCH($B$6,#REF!, 0)),"")</f>
        <v/>
      </c>
      <c r="C54" s="5" t="str" cm="1">
        <f t="array" ref="C54">IFERROR(INDEX(#REF!,SMALL(IF(#REF!=rngInvoice,ROW(#REF!)-ROW(#REF!)), ROW(46:46)), MATCH($C$6,#REF!, 0)),"")</f>
        <v/>
      </c>
      <c r="D54" s="5"/>
      <c r="E54" s="26">
        <f>SUM(E52:E53)</f>
        <v>1238.0600000000002</v>
      </c>
      <c r="G54" s="19"/>
    </row>
    <row r="55" spans="1:9" s="2" customFormat="1" ht="40.5" customHeight="1" x14ac:dyDescent="0.25">
      <c r="A55" s="7" t="s">
        <v>110</v>
      </c>
      <c r="B55" s="12">
        <v>99730898701</v>
      </c>
      <c r="C55" s="5" t="s">
        <v>112</v>
      </c>
      <c r="D55" s="10" t="s">
        <v>113</v>
      </c>
      <c r="E55" s="30">
        <v>13125</v>
      </c>
      <c r="G55" s="19"/>
    </row>
    <row r="56" spans="1:9" s="2" customFormat="1" ht="40.5" customHeight="1" x14ac:dyDescent="0.25">
      <c r="A56" s="21" t="s">
        <v>111</v>
      </c>
      <c r="B56" s="12" t="str" cm="1">
        <f t="array" ref="B56">IFERROR(INDEX(#REF!,SMALL(IF(#REF!=rngInvoice,ROW(#REF!)-ROW(#REF!)), ROW(15:15)), MATCH($B$6,#REF!, 0)),"")</f>
        <v/>
      </c>
      <c r="C56" s="5" t="str" cm="1">
        <f t="array" ref="C56">IFERROR(INDEX(#REF!,SMALL(IF(#REF!=rngInvoice,ROW(#REF!)-ROW(#REF!)), ROW(15:15)), MATCH($C$6,#REF!, 0)),"")</f>
        <v/>
      </c>
      <c r="D56" s="5"/>
      <c r="E56" s="26">
        <f>SUM(E55:E55)</f>
        <v>13125</v>
      </c>
      <c r="G56" s="19"/>
    </row>
    <row r="57" spans="1:9" s="2" customFormat="1" ht="40.5" customHeight="1" x14ac:dyDescent="0.25">
      <c r="A57" s="7" t="s">
        <v>114</v>
      </c>
      <c r="B57" s="12">
        <v>52420361911</v>
      </c>
      <c r="C57" s="5" t="s">
        <v>1</v>
      </c>
      <c r="D57" s="10" t="s">
        <v>27</v>
      </c>
      <c r="E57" s="30">
        <v>49.4</v>
      </c>
      <c r="G57" s="19"/>
    </row>
    <row r="58" spans="1:9" s="2" customFormat="1" ht="40.5" customHeight="1" x14ac:dyDescent="0.25">
      <c r="A58" s="21" t="s">
        <v>115</v>
      </c>
      <c r="B58" s="12" t="s">
        <v>74</v>
      </c>
      <c r="C58" s="5" t="s">
        <v>74</v>
      </c>
      <c r="D58" s="5"/>
      <c r="E58" s="26">
        <f>SUM(E57:E57)</f>
        <v>49.4</v>
      </c>
      <c r="G58" s="19"/>
    </row>
    <row r="59" spans="1:9" s="2" customFormat="1" ht="40.5" customHeight="1" x14ac:dyDescent="0.25">
      <c r="A59" s="7" t="s">
        <v>116</v>
      </c>
      <c r="B59" s="42" t="s">
        <v>118</v>
      </c>
      <c r="C59" s="5" t="s">
        <v>1</v>
      </c>
      <c r="D59" s="10" t="s">
        <v>119</v>
      </c>
      <c r="E59" s="30">
        <v>210</v>
      </c>
      <c r="G59" s="19"/>
    </row>
    <row r="60" spans="1:9" s="2" customFormat="1" ht="40.5" customHeight="1" x14ac:dyDescent="0.25">
      <c r="A60" s="21" t="s">
        <v>117</v>
      </c>
      <c r="B60" s="12" t="str" cm="1">
        <f t="array" ref="B60">IFERROR(INDEX(#REF!,SMALL(IF(#REF!=rngInvoice,ROW(#REF!)-ROW(#REF!)), ROW(51:51)), MATCH($B$6,#REF!, 0)),"")</f>
        <v/>
      </c>
      <c r="C60" s="5" t="str" cm="1">
        <f t="array" ref="C60">IFERROR(INDEX(#REF!,SMALL(IF(#REF!=rngInvoice,ROW(#REF!)-ROW(#REF!)), ROW(51:51)), MATCH($C$6,#REF!, 0)),"")</f>
        <v/>
      </c>
      <c r="D60" s="5"/>
      <c r="E60" s="26">
        <f>SUM(E59:E59)</f>
        <v>210</v>
      </c>
      <c r="G60" s="19"/>
    </row>
    <row r="61" spans="1:9" s="2" customFormat="1" ht="40.5" customHeight="1" x14ac:dyDescent="0.25">
      <c r="A61" s="7" t="s">
        <v>75</v>
      </c>
      <c r="B61" s="7">
        <v>39122275975</v>
      </c>
      <c r="C61" s="5" t="s">
        <v>1</v>
      </c>
      <c r="D61" s="5" t="s">
        <v>66</v>
      </c>
      <c r="E61" s="36">
        <v>120.63</v>
      </c>
      <c r="G61" s="19"/>
    </row>
    <row r="62" spans="1:9" s="2" customFormat="1" ht="40.5" customHeight="1" x14ac:dyDescent="0.25">
      <c r="A62" s="21" t="s">
        <v>76</v>
      </c>
      <c r="B62" s="7" t="str" cm="1">
        <f t="array" ref="B62">IFERROR(INDEX(#REF!,SMALL(IF(#REF!=rngInvoice,ROW(#REF!)-ROW(#REF!)), ROW(#REF!)), MATCH($B$6,#REF!, 0)),"")</f>
        <v/>
      </c>
      <c r="C62" s="5" t="str" cm="1">
        <f t="array" ref="C62">IFERROR(INDEX(#REF!,SMALL(IF(#REF!=rngInvoice,ROW(#REF!)-ROW(#REF!)), ROW(#REF!)), MATCH($C$6,#REF!, 0)),"")</f>
        <v/>
      </c>
      <c r="D62" s="10"/>
      <c r="E62" s="26">
        <f>SUM(E61)</f>
        <v>120.63</v>
      </c>
      <c r="G62" s="19"/>
      <c r="I62" s="39" t="e">
        <f>SUM(#REF!+#REF!+E66+E68+E70+#REF!+E72+#REF!+#REF!+#REF!+E74+E76+E78+E80+E82+E84+E88+#REF!+E90+#REF!+#REF!+E86)</f>
        <v>#REF!</v>
      </c>
    </row>
    <row r="63" spans="1:9" s="2" customFormat="1" ht="40.5" customHeight="1" x14ac:dyDescent="0.25">
      <c r="A63" s="7" t="s">
        <v>77</v>
      </c>
      <c r="B63" s="12">
        <v>6637660960</v>
      </c>
      <c r="C63" s="5" t="s">
        <v>1</v>
      </c>
      <c r="D63" s="5" t="s">
        <v>78</v>
      </c>
      <c r="E63" s="36">
        <v>256.93</v>
      </c>
      <c r="G63" s="19"/>
      <c r="I63" s="39"/>
    </row>
    <row r="64" spans="1:9" s="2" customFormat="1" ht="40.5" customHeight="1" x14ac:dyDescent="0.25">
      <c r="A64" s="21" t="s">
        <v>79</v>
      </c>
      <c r="B64" s="12" t="s">
        <v>74</v>
      </c>
      <c r="C64" s="5" t="s">
        <v>74</v>
      </c>
      <c r="D64" s="5"/>
      <c r="E64" s="37">
        <f>E63</f>
        <v>256.93</v>
      </c>
      <c r="G64" s="19"/>
      <c r="I64" s="39"/>
    </row>
    <row r="65" spans="1:9" ht="33.950000000000003" customHeight="1" x14ac:dyDescent="0.25">
      <c r="A65" s="31" t="s">
        <v>45</v>
      </c>
      <c r="B65" s="7" t="s">
        <v>43</v>
      </c>
      <c r="C65" s="5" t="s">
        <v>43</v>
      </c>
      <c r="D65" s="32" t="s">
        <v>44</v>
      </c>
      <c r="E65" s="33">
        <v>1015.27</v>
      </c>
    </row>
    <row r="66" spans="1:9" ht="33.950000000000003" customHeight="1" x14ac:dyDescent="0.25">
      <c r="A66" s="34" t="s">
        <v>46</v>
      </c>
      <c r="B66" s="7" t="str" cm="1">
        <f t="array" ref="B66">IFERROR(INDEX(#REF!,SMALL(IF(#REF!=rngInvoice,ROW(#REF!)-ROW(#REF!)), ROW(#REF!)), MATCH($B$6,#REF!, 0)),"")</f>
        <v/>
      </c>
      <c r="C66" s="5" t="str" cm="1">
        <f t="array" ref="C66">IFERROR(INDEX(#REF!,SMALL(IF(#REF!=rngInvoice,ROW(#REF!)-ROW(#REF!)), ROW(#REF!)), MATCH($C$6,#REF!, 0)),"")</f>
        <v/>
      </c>
      <c r="D66" s="32"/>
      <c r="E66" s="26">
        <f>SUBTOTAL(109,E65:E65)</f>
        <v>1015.27</v>
      </c>
    </row>
    <row r="67" spans="1:9" ht="33.950000000000003" customHeight="1" x14ac:dyDescent="0.25">
      <c r="A67" s="31" t="s">
        <v>47</v>
      </c>
      <c r="B67" s="7" t="s">
        <v>43</v>
      </c>
      <c r="C67" s="5" t="s">
        <v>43</v>
      </c>
      <c r="D67" s="32" t="s">
        <v>44</v>
      </c>
      <c r="E67" s="33">
        <v>796.93</v>
      </c>
    </row>
    <row r="68" spans="1:9" ht="33.950000000000003" customHeight="1" x14ac:dyDescent="0.25">
      <c r="A68" s="34" t="s">
        <v>48</v>
      </c>
      <c r="B68" s="7" t="str" cm="1">
        <f t="array" ref="B68">IFERROR(INDEX(#REF!,SMALL(IF(#REF!=rngInvoice,ROW(#REF!)-ROW(#REF!)), ROW(#REF!)), MATCH($B$6,#REF!, 0)),"")</f>
        <v/>
      </c>
      <c r="C68" s="5" t="str" cm="1">
        <f t="array" ref="C68">IFERROR(INDEX(#REF!,SMALL(IF(#REF!=rngInvoice,ROW(#REF!)-ROW(#REF!)), ROW(#REF!)), MATCH($C$6,#REF!, 0)),"")</f>
        <v/>
      </c>
      <c r="D68" s="32"/>
      <c r="E68" s="26">
        <f>SUBTOTAL(109,E67:E67)</f>
        <v>796.93</v>
      </c>
    </row>
    <row r="69" spans="1:9" ht="33.950000000000003" customHeight="1" x14ac:dyDescent="0.25">
      <c r="A69" s="31" t="s">
        <v>49</v>
      </c>
      <c r="B69" s="7" t="s">
        <v>43</v>
      </c>
      <c r="C69" s="5" t="s">
        <v>43</v>
      </c>
      <c r="D69" s="32" t="s">
        <v>44</v>
      </c>
      <c r="E69" s="33">
        <v>627.08000000000004</v>
      </c>
    </row>
    <row r="70" spans="1:9" ht="33.950000000000003" customHeight="1" x14ac:dyDescent="0.25">
      <c r="A70" s="34" t="s">
        <v>50</v>
      </c>
      <c r="B70" s="7" t="str" cm="1">
        <f t="array" ref="B70">IFERROR(INDEX(#REF!,SMALL(IF(#REF!=rngInvoice,ROW(#REF!)-ROW(#REF!)), ROW(#REF!)), MATCH($B$6,#REF!, 0)),"")</f>
        <v/>
      </c>
      <c r="C70" s="5" t="str" cm="1">
        <f t="array" ref="C70">IFERROR(INDEX(#REF!,SMALL(IF(#REF!=rngInvoice,ROW(#REF!)-ROW(#REF!)), ROW(#REF!)), MATCH($C$6,#REF!, 0)),"")</f>
        <v/>
      </c>
      <c r="D70" s="32"/>
      <c r="E70" s="26">
        <f>SUBTOTAL(109,E69:E69)</f>
        <v>627.08000000000004</v>
      </c>
      <c r="I70" s="43">
        <f>SUM(E66+E68+FakturaProjekta2346781113142[[#This Row],[Iznos]]+E72+E74+E76+E78+E80+E82+E84)</f>
        <v>7249.08</v>
      </c>
    </row>
    <row r="71" spans="1:9" ht="33.950000000000003" customHeight="1" x14ac:dyDescent="0.25">
      <c r="A71" s="35" t="s">
        <v>51</v>
      </c>
      <c r="B71" s="7" t="s">
        <v>43</v>
      </c>
      <c r="C71" s="5" t="s">
        <v>43</v>
      </c>
      <c r="D71" s="32" t="s">
        <v>44</v>
      </c>
      <c r="E71" s="30">
        <v>358.33</v>
      </c>
    </row>
    <row r="72" spans="1:9" ht="33.950000000000003" customHeight="1" x14ac:dyDescent="0.25">
      <c r="A72" s="34" t="s">
        <v>52</v>
      </c>
      <c r="B72" s="7" t="str" cm="1">
        <f t="array" ref="B72">IFERROR(INDEX(#REF!,SMALL(IF(#REF!=rngInvoice,ROW(#REF!)-ROW(#REF!)), ROW(65:65)), MATCH($B$6,#REF!, 0)),"")</f>
        <v/>
      </c>
      <c r="C72" s="5" t="str" cm="1">
        <f t="array" ref="C72">IFERROR(INDEX(#REF!,SMALL(IF(#REF!=rngInvoice,ROW(#REF!)-ROW(#REF!)), ROW(65:65)), MATCH($C$6,#REF!, 0)),"")</f>
        <v/>
      </c>
      <c r="D72" s="32"/>
      <c r="E72" s="26">
        <f>SUBTOTAL(109,E71:E71)</f>
        <v>358.33</v>
      </c>
    </row>
    <row r="73" spans="1:9" ht="33.950000000000003" customHeight="1" x14ac:dyDescent="0.25">
      <c r="A73" s="35" t="s">
        <v>53</v>
      </c>
      <c r="B73" s="7" t="s">
        <v>43</v>
      </c>
      <c r="C73" s="5" t="s">
        <v>43</v>
      </c>
      <c r="D73" s="32" t="s">
        <v>44</v>
      </c>
      <c r="E73" s="30">
        <v>358.33</v>
      </c>
    </row>
    <row r="74" spans="1:9" ht="33.950000000000003" customHeight="1" x14ac:dyDescent="0.25">
      <c r="A74" s="34" t="s">
        <v>54</v>
      </c>
      <c r="B74" s="7" t="str" cm="1">
        <f t="array" ref="B74">IFERROR(INDEX(#REF!,SMALL(IF(#REF!=rngInvoice,ROW(#REF!)-ROW(#REF!)), ROW(65:65)), MATCH($B$6,#REF!, 0)),"")</f>
        <v/>
      </c>
      <c r="C74" s="5" t="str" cm="1">
        <f t="array" ref="C74">IFERROR(INDEX(#REF!,SMALL(IF(#REF!=rngInvoice,ROW(#REF!)-ROW(#REF!)), ROW(65:65)), MATCH($C$6,#REF!, 0)),"")</f>
        <v/>
      </c>
      <c r="D74" s="32"/>
      <c r="E74" s="26">
        <f>SUBTOTAL(109,E73:E73)</f>
        <v>358.33</v>
      </c>
    </row>
    <row r="75" spans="1:9" ht="33.950000000000003" customHeight="1" x14ac:dyDescent="0.25">
      <c r="A75" s="35" t="s">
        <v>55</v>
      </c>
      <c r="B75" s="7" t="s">
        <v>43</v>
      </c>
      <c r="C75" s="5" t="s">
        <v>43</v>
      </c>
      <c r="D75" s="32" t="s">
        <v>44</v>
      </c>
      <c r="E75" s="30">
        <v>774.89</v>
      </c>
    </row>
    <row r="76" spans="1:9" ht="33.950000000000003" customHeight="1" x14ac:dyDescent="0.25">
      <c r="A76" s="34" t="s">
        <v>56</v>
      </c>
      <c r="B76" s="7" t="str" cm="1">
        <f t="array" ref="B76">IFERROR(INDEX(#REF!,SMALL(IF(#REF!=rngInvoice,ROW(#REF!)-ROW(#REF!)), ROW(65:65)), MATCH($B$6,#REF!, 0)),"")</f>
        <v/>
      </c>
      <c r="C76" s="5" t="str" cm="1">
        <f t="array" ref="C76">IFERROR(INDEX(#REF!,SMALL(IF(#REF!=rngInvoice,ROW(#REF!)-ROW(#REF!)), ROW(65:65)), MATCH($C$6,#REF!, 0)),"")</f>
        <v/>
      </c>
      <c r="D76" s="32"/>
      <c r="E76" s="26">
        <f>SUBTOTAL(109,E75:E75)</f>
        <v>774.89</v>
      </c>
    </row>
    <row r="77" spans="1:9" ht="33.950000000000003" customHeight="1" x14ac:dyDescent="0.25">
      <c r="A77" s="35" t="s">
        <v>57</v>
      </c>
      <c r="B77" s="7" t="s">
        <v>43</v>
      </c>
      <c r="C77" s="5" t="s">
        <v>43</v>
      </c>
      <c r="D77" s="32" t="s">
        <v>44</v>
      </c>
      <c r="E77" s="30">
        <v>787.25</v>
      </c>
    </row>
    <row r="78" spans="1:9" ht="33.950000000000003" customHeight="1" x14ac:dyDescent="0.25">
      <c r="A78" s="34" t="s">
        <v>58</v>
      </c>
      <c r="B78" s="7" t="str" cm="1">
        <f t="array" ref="B78">IFERROR(INDEX(#REF!,SMALL(IF(#REF!=rngInvoice,ROW(#REF!)-ROW(#REF!)), ROW(65:65)), MATCH($B$6,#REF!, 0)),"")</f>
        <v/>
      </c>
      <c r="C78" s="5" t="str" cm="1">
        <f t="array" ref="C78">IFERROR(INDEX(#REF!,SMALL(IF(#REF!=rngInvoice,ROW(#REF!)-ROW(#REF!)), ROW(65:65)), MATCH($C$6,#REF!, 0)),"")</f>
        <v/>
      </c>
      <c r="D78" s="32"/>
      <c r="E78" s="26">
        <f>SUBTOTAL(109,E77:E77)</f>
        <v>787.25</v>
      </c>
    </row>
    <row r="79" spans="1:9" ht="33.950000000000003" customHeight="1" x14ac:dyDescent="0.25">
      <c r="A79" s="35" t="s">
        <v>59</v>
      </c>
      <c r="B79" s="7" t="s">
        <v>43</v>
      </c>
      <c r="C79" s="5" t="s">
        <v>43</v>
      </c>
      <c r="D79" s="32" t="s">
        <v>44</v>
      </c>
      <c r="E79" s="30">
        <v>1073.57</v>
      </c>
    </row>
    <row r="80" spans="1:9" ht="33.950000000000003" customHeight="1" x14ac:dyDescent="0.25">
      <c r="A80" s="34" t="s">
        <v>60</v>
      </c>
      <c r="B80" s="7" t="str" cm="1">
        <f t="array" ref="B80">IFERROR(INDEX(#REF!,SMALL(IF(#REF!=rngInvoice,ROW(#REF!)-ROW(#REF!)), ROW(65:65)), MATCH($B$6,#REF!, 0)),"")</f>
        <v/>
      </c>
      <c r="C80" s="5" t="str" cm="1">
        <f t="array" ref="C80">IFERROR(INDEX(#REF!,SMALL(IF(#REF!=rngInvoice,ROW(#REF!)-ROW(#REF!)), ROW(65:65)), MATCH($C$6,#REF!, 0)),"")</f>
        <v/>
      </c>
      <c r="D80" s="32"/>
      <c r="E80" s="26">
        <f>SUBTOTAL(109,E79:E79)</f>
        <v>1073.57</v>
      </c>
    </row>
    <row r="81" spans="1:5" ht="33.950000000000003" customHeight="1" x14ac:dyDescent="0.25">
      <c r="A81" s="35" t="s">
        <v>61</v>
      </c>
      <c r="B81" s="7" t="s">
        <v>43</v>
      </c>
      <c r="C81" s="5" t="s">
        <v>43</v>
      </c>
      <c r="D81" s="32" t="s">
        <v>44</v>
      </c>
      <c r="E81" s="30">
        <v>774.89</v>
      </c>
    </row>
    <row r="82" spans="1:5" ht="33.950000000000003" customHeight="1" x14ac:dyDescent="0.25">
      <c r="A82" s="34" t="s">
        <v>62</v>
      </c>
      <c r="B82" s="7" t="str" cm="1">
        <f t="array" ref="B82">IFERROR(INDEX(#REF!,SMALL(IF(#REF!=rngInvoice,ROW(#REF!)-ROW(#REF!)), ROW(65:65)), MATCH($B$6,#REF!, 0)),"")</f>
        <v/>
      </c>
      <c r="C82" s="5" t="str" cm="1">
        <f t="array" ref="C82">IFERROR(INDEX(#REF!,SMALL(IF(#REF!=rngInvoice,ROW(#REF!)-ROW(#REF!)), ROW(65:65)), MATCH($C$6,#REF!, 0)),"")</f>
        <v/>
      </c>
      <c r="D82" s="32"/>
      <c r="E82" s="26">
        <f>SUBTOTAL(109,E81:E81)</f>
        <v>774.89</v>
      </c>
    </row>
    <row r="83" spans="1:5" ht="33.950000000000003" customHeight="1" x14ac:dyDescent="0.25">
      <c r="A83" s="35" t="s">
        <v>63</v>
      </c>
      <c r="B83" s="7" t="s">
        <v>43</v>
      </c>
      <c r="C83" s="5" t="s">
        <v>43</v>
      </c>
      <c r="D83" s="32" t="s">
        <v>44</v>
      </c>
      <c r="E83" s="30">
        <v>682.54</v>
      </c>
    </row>
    <row r="84" spans="1:5" ht="33.950000000000003" customHeight="1" x14ac:dyDescent="0.25">
      <c r="A84" s="34" t="s">
        <v>64</v>
      </c>
      <c r="B84" s="7" t="str" cm="1">
        <f t="array" ref="B84">IFERROR(INDEX(#REF!,SMALL(IF(#REF!=rngInvoice,ROW(#REF!)-ROW(#REF!)), ROW(77:77)), MATCH($B$6,#REF!, 0)),"")</f>
        <v/>
      </c>
      <c r="C84" s="5" t="str" cm="1">
        <f t="array" ref="C84">IFERROR(INDEX(#REF!,SMALL(IF(#REF!=rngInvoice,ROW(#REF!)-ROW(#REF!)), ROW(77:77)), MATCH($C$6,#REF!, 0)),"")</f>
        <v/>
      </c>
      <c r="D84" s="32"/>
      <c r="E84" s="26">
        <f>SUBTOTAL(109,E83)</f>
        <v>682.54</v>
      </c>
    </row>
    <row r="85" spans="1:5" ht="33.950000000000003" customHeight="1" x14ac:dyDescent="0.25">
      <c r="A85" s="13" t="s">
        <v>3</v>
      </c>
      <c r="B85" s="13"/>
      <c r="C85" s="14"/>
      <c r="D85" s="14"/>
      <c r="E85" s="27">
        <f>SUM(E43+E45+E49+E20+E22+E24+E27+E29+E31+E37+E39+E41+E51+E54+E56+E58+E60+E62+E64+E66+E68+E70+E72+E74+E76+E78+E80+E82+E84)</f>
        <v>27843.700000000008</v>
      </c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7 A12:D14 C22:D24 C42:D43 C44 C45:D45">
    <cfRule type="expression" dxfId="186" priority="65">
      <formula>MOD(ROW(),2)=0</formula>
    </cfRule>
  </conditionalFormatting>
  <conditionalFormatting sqref="A15:A39 C28 C29:D29">
    <cfRule type="expression" dxfId="185" priority="21">
      <formula>MOD(ROW(),2)=0</formula>
    </cfRule>
  </conditionalFormatting>
  <conditionalFormatting sqref="A42:A60 C55">
    <cfRule type="expression" dxfId="184" priority="8">
      <formula>MOD(ROW(),2)=0</formula>
    </cfRule>
  </conditionalFormatting>
  <conditionalFormatting sqref="A63:A64">
    <cfRule type="expression" dxfId="183" priority="39">
      <formula>MOD(ROW(),2)=0</formula>
    </cfRule>
  </conditionalFormatting>
  <conditionalFormatting sqref="A40:C40 A41:D41">
    <cfRule type="expression" dxfId="182" priority="30">
      <formula>MOD(ROW(),2)=0</formula>
    </cfRule>
  </conditionalFormatting>
  <conditionalFormatting sqref="A8:D10 A11:C11">
    <cfRule type="expression" dxfId="181" priority="68">
      <formula>MOD(ROW(),2)=0</formula>
    </cfRule>
  </conditionalFormatting>
  <conditionalFormatting sqref="A61:D62">
    <cfRule type="expression" dxfId="180" priority="45">
      <formula>MOD(ROW(),2)=0</formula>
    </cfRule>
  </conditionalFormatting>
  <conditionalFormatting sqref="A65:D85">
    <cfRule type="expression" dxfId="179" priority="59">
      <formula>MOD(ROW(),2)=0</formula>
    </cfRule>
  </conditionalFormatting>
  <conditionalFormatting sqref="C21">
    <cfRule type="expression" dxfId="178" priority="55">
      <formula>MOD(ROW(),2)=0</formula>
    </cfRule>
  </conditionalFormatting>
  <conditionalFormatting sqref="C25:C26 C27:D27">
    <cfRule type="expression" dxfId="177" priority="38">
      <formula>MOD(ROW(),2)=0</formula>
    </cfRule>
  </conditionalFormatting>
  <conditionalFormatting sqref="C30 C31:D31">
    <cfRule type="expression" dxfId="176" priority="34">
      <formula>MOD(ROW(),2)=0</formula>
    </cfRule>
  </conditionalFormatting>
  <conditionalFormatting sqref="C32:C34 C35:D35 C36 C37:D39">
    <cfRule type="expression" dxfId="175" priority="25">
      <formula>MOD(ROW(),2)=0</formula>
    </cfRule>
  </conditionalFormatting>
  <conditionalFormatting sqref="C46">
    <cfRule type="expression" dxfId="174" priority="47">
      <formula>MOD(ROW(),2)=0</formula>
    </cfRule>
  </conditionalFormatting>
  <conditionalFormatting sqref="C50 C51:D52 C53 C54:D54">
    <cfRule type="expression" dxfId="173" priority="15">
      <formula>MOD(ROW(),2)=0</formula>
    </cfRule>
  </conditionalFormatting>
  <conditionalFormatting sqref="C15:D20">
    <cfRule type="expression" dxfId="172" priority="56">
      <formula>MOD(ROW(),2)=0</formula>
    </cfRule>
  </conditionalFormatting>
  <conditionalFormatting sqref="C47:D49">
    <cfRule type="expression" dxfId="171" priority="50">
      <formula>MOD(ROW(),2)=0</formula>
    </cfRule>
  </conditionalFormatting>
  <conditionalFormatting sqref="C56:D60">
    <cfRule type="expression" dxfId="170" priority="4">
      <formula>MOD(ROW(),2)=0</formula>
    </cfRule>
  </conditionalFormatting>
  <conditionalFormatting sqref="C63:D64">
    <cfRule type="expression" dxfId="169" priority="40">
      <formula>MOD(ROW(),2)=0</formula>
    </cfRule>
  </conditionalFormatting>
  <conditionalFormatting sqref="D11">
    <cfRule type="expression" dxfId="168" priority="64">
      <formula>MOD(ROW(),2)=0</formula>
    </cfRule>
  </conditionalFormatting>
  <conditionalFormatting sqref="D21">
    <cfRule type="expression" dxfId="167" priority="51">
      <formula>MOD(ROW(),2)=0</formula>
    </cfRule>
  </conditionalFormatting>
  <conditionalFormatting sqref="D25:D26">
    <cfRule type="expression" dxfId="166" priority="37">
      <formula>MOD(ROW(),2)=0</formula>
    </cfRule>
  </conditionalFormatting>
  <conditionalFormatting sqref="D28">
    <cfRule type="expression" dxfId="165" priority="17">
      <formula>MOD(ROW(),2)=0</formula>
    </cfRule>
  </conditionalFormatting>
  <conditionalFormatting sqref="D30">
    <cfRule type="expression" dxfId="164" priority="33">
      <formula>MOD(ROW(),2)=0</formula>
    </cfRule>
  </conditionalFormatting>
  <conditionalFormatting sqref="D32:D34">
    <cfRule type="expression" dxfId="163" priority="16">
      <formula>MOD(ROW(),2)=0</formula>
    </cfRule>
  </conditionalFormatting>
  <conditionalFormatting sqref="D36">
    <cfRule type="expression" dxfId="162" priority="22">
      <formula>MOD(ROW(),2)=0</formula>
    </cfRule>
  </conditionalFormatting>
  <conditionalFormatting sqref="D40">
    <cfRule type="expression" dxfId="161" priority="29">
      <formula>MOD(ROW(),2)=0</formula>
    </cfRule>
  </conditionalFormatting>
  <conditionalFormatting sqref="D44">
    <cfRule type="expression" dxfId="160" priority="63">
      <formula>MOD(ROW(),2)=0</formula>
    </cfRule>
  </conditionalFormatting>
  <conditionalFormatting sqref="D46">
    <cfRule type="expression" dxfId="159" priority="46">
      <formula>MOD(ROW(),2)=0</formula>
    </cfRule>
  </conditionalFormatting>
  <conditionalFormatting sqref="D50">
    <cfRule type="expression" dxfId="158" priority="12">
      <formula>MOD(ROW(),2)=0</formula>
    </cfRule>
  </conditionalFormatting>
  <conditionalFormatting sqref="D53">
    <cfRule type="expression" dxfId="157" priority="11">
      <formula>MOD(ROW(),2)=0</formula>
    </cfRule>
  </conditionalFormatting>
  <conditionalFormatting sqref="D55">
    <cfRule type="expression" dxfId="156" priority="5">
      <formula>MOD(ROW(),2)=0</formula>
    </cfRule>
  </conditionalFormatting>
  <conditionalFormatting sqref="E7:E85">
    <cfRule type="expression" dxfId="155" priority="6">
      <formula>MOD(ROW(),2)=0</formula>
    </cfRule>
    <cfRule type="expression" dxfId="154" priority="7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354F2-5006-479E-A48C-59ED434B8A48}">
  <sheetPr>
    <tabColor theme="4" tint="-0.499984740745262"/>
    <pageSetUpPr autoPageBreaks="0" fitToPage="1"/>
  </sheetPr>
  <dimension ref="A1:I94"/>
  <sheetViews>
    <sheetView showGridLines="0" topLeftCell="A92" zoomScaleNormal="100" workbookViewId="0">
      <selection activeCell="A5" sqref="A5:E5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5.5703125" style="28" customWidth="1"/>
    <col min="6" max="6" width="0.28515625" style="1" customWidth="1"/>
    <col min="7" max="7" width="11.28515625" style="18" customWidth="1"/>
    <col min="8" max="8" width="11.5703125" style="1" bestFit="1" customWidth="1"/>
    <col min="9" max="9" width="23.7109375" style="1" customWidth="1"/>
    <col min="10" max="10" width="20.5703125" style="1" customWidth="1"/>
    <col min="11" max="12" width="9.42578125" style="1" customWidth="1"/>
    <col min="13" max="16384" width="9" style="1"/>
  </cols>
  <sheetData>
    <row r="1" spans="1:7" ht="57.95" customHeight="1" thickBot="1" x14ac:dyDescent="0.3">
      <c r="A1" s="48" t="s">
        <v>11</v>
      </c>
      <c r="B1" s="48"/>
      <c r="C1" s="48"/>
      <c r="D1" s="48"/>
      <c r="E1" s="48"/>
      <c r="F1" s="3"/>
    </row>
    <row r="2" spans="1:7" ht="37.5" customHeight="1" thickTop="1" x14ac:dyDescent="0.25">
      <c r="A2" s="49" t="s">
        <v>12</v>
      </c>
      <c r="B2" s="49"/>
      <c r="C2" s="15" t="s">
        <v>14</v>
      </c>
      <c r="D2" s="50" t="s">
        <v>15</v>
      </c>
      <c r="E2" s="50"/>
      <c r="F2" s="4"/>
    </row>
    <row r="3" spans="1:7" ht="47.25" customHeight="1" x14ac:dyDescent="0.25">
      <c r="A3" s="51" t="s">
        <v>13</v>
      </c>
      <c r="B3" s="51"/>
      <c r="C3" s="16"/>
      <c r="D3" s="52" t="s">
        <v>16</v>
      </c>
      <c r="E3" s="52"/>
      <c r="F3" s="4"/>
      <c r="G3" s="29"/>
    </row>
    <row r="4" spans="1:7" ht="44.1" customHeight="1" x14ac:dyDescent="0.25">
      <c r="A4" s="11" t="s">
        <v>174</v>
      </c>
      <c r="B4" s="9"/>
      <c r="C4" s="9"/>
      <c r="D4" s="9"/>
      <c r="E4" s="23"/>
    </row>
    <row r="5" spans="1:7" ht="44.1" customHeight="1" x14ac:dyDescent="0.25">
      <c r="A5" s="53" t="s">
        <v>10</v>
      </c>
      <c r="B5" s="53"/>
      <c r="C5" s="53"/>
      <c r="D5" s="53"/>
      <c r="E5" s="53"/>
    </row>
    <row r="6" spans="1:7" s="2" customFormat="1" ht="33.950000000000003" customHeight="1" x14ac:dyDescent="0.25">
      <c r="A6" s="6" t="s">
        <v>4</v>
      </c>
      <c r="B6" s="6" t="s">
        <v>5</v>
      </c>
      <c r="C6" s="6" t="s">
        <v>6</v>
      </c>
      <c r="D6" s="6" t="s">
        <v>7</v>
      </c>
      <c r="E6" s="24" t="s">
        <v>0</v>
      </c>
      <c r="G6" s="19"/>
    </row>
    <row r="7" spans="1:7" s="2" customFormat="1" ht="27" customHeight="1" x14ac:dyDescent="0.25">
      <c r="A7" s="22" t="s">
        <v>20</v>
      </c>
      <c r="B7" s="6"/>
      <c r="C7" s="6"/>
      <c r="D7" s="6"/>
      <c r="E7" s="24"/>
      <c r="G7" s="19"/>
    </row>
    <row r="8" spans="1:7" s="2" customFormat="1" ht="33.75" customHeight="1" x14ac:dyDescent="0.25">
      <c r="A8" s="7" t="s">
        <v>2</v>
      </c>
      <c r="B8" s="7"/>
      <c r="C8" s="5"/>
      <c r="D8" s="10" t="s">
        <v>120</v>
      </c>
      <c r="E8" s="25">
        <v>56603.57</v>
      </c>
      <c r="G8" s="19"/>
    </row>
    <row r="9" spans="1:7" s="2" customFormat="1" ht="33.75" customHeight="1" x14ac:dyDescent="0.25">
      <c r="A9" s="7" t="s">
        <v>2</v>
      </c>
      <c r="B9" s="7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10" t="s">
        <v>21</v>
      </c>
      <c r="E9" s="25"/>
      <c r="G9" s="19"/>
    </row>
    <row r="10" spans="1:7" s="2" customFormat="1" ht="33.75" customHeight="1" x14ac:dyDescent="0.25">
      <c r="A10" s="7" t="s">
        <v>2</v>
      </c>
      <c r="B10" s="7" t="str">
        <f t="array" ref="B10">IFERROR(INDEX(#REF!,SMALL(IF(#REF!=rngInvoice,ROW(#REF!)-ROW(#REF!)), ROW(2:2)), MATCH($B$6,#REF!, 0)),"")</f>
        <v/>
      </c>
      <c r="C10" s="5" t="str">
        <f t="array" ref="C10">IFERROR(INDEX(#REF!,SMALL(IF(#REF!=rngInvoice,ROW(#REF!)-ROW(#REF!)), ROW(2:2)), MATCH($C$6,#REF!, 0)),"")</f>
        <v/>
      </c>
      <c r="D10" s="10" t="s">
        <v>8</v>
      </c>
      <c r="E10" s="25">
        <v>4082.92</v>
      </c>
      <c r="G10" s="19"/>
    </row>
    <row r="11" spans="1:7" s="2" customFormat="1" ht="33.75" customHeight="1" x14ac:dyDescent="0.25">
      <c r="A11" s="7" t="s">
        <v>2</v>
      </c>
      <c r="B11" s="7" t="str" cm="1">
        <f t="array" ref="B11">IFERROR(INDEX(#REF!,SMALL(IF(#REF!=rngInvoice,ROW(#REF!)-ROW(#REF!)), ROW(5:5)), MATCH($B$6,#REF!, 0)),"")</f>
        <v/>
      </c>
      <c r="C11" s="5" t="str" cm="1">
        <f t="array" ref="C11">IFERROR(INDEX(#REF!,SMALL(IF(#REF!=rngInvoice,ROW(#REF!)-ROW(#REF!)), ROW(5:5)), MATCH($C$6,#REF!, 0)),"")</f>
        <v/>
      </c>
      <c r="D11" s="10" t="s">
        <v>9</v>
      </c>
      <c r="E11" s="25">
        <v>880.91</v>
      </c>
      <c r="G11" s="19"/>
    </row>
    <row r="12" spans="1:7" s="2" customFormat="1" ht="33.75" customHeight="1" x14ac:dyDescent="0.25">
      <c r="A12" s="7" t="s">
        <v>2</v>
      </c>
      <c r="B12" s="7" t="str">
        <f t="array" ref="B12">IFERROR(INDEX(#REF!,SMALL(IF(#REF!=rngInvoice,ROW(#REF!)-ROW(#REF!)), ROW(1:1)), MATCH($B$6,#REF!, 0)),"")</f>
        <v/>
      </c>
      <c r="C12" s="5" t="str">
        <f t="array" ref="C12">IFERROR(INDEX(#REF!,SMALL(IF(#REF!=rngInvoice,ROW(#REF!)-ROW(#REF!)), ROW(1:1)), MATCH($C$6,#REF!, 0)),"")</f>
        <v/>
      </c>
      <c r="D12" s="5" t="s">
        <v>121</v>
      </c>
      <c r="E12" s="25">
        <v>2230.77</v>
      </c>
      <c r="G12" s="19"/>
    </row>
    <row r="13" spans="1:7" s="2" customFormat="1" ht="33.75" customHeight="1" x14ac:dyDescent="0.25">
      <c r="A13" s="7" t="s">
        <v>2</v>
      </c>
      <c r="B13" s="7" t="str">
        <f t="array" ref="B13">IFERROR(INDEX(#REF!,SMALL(IF(#REF!=rngInvoice,ROW(#REF!)-ROW(#REF!)), ROW(2:2)), MATCH($B$6,#REF!, 0)),"")</f>
        <v/>
      </c>
      <c r="C13" s="5" t="str">
        <f t="array" ref="C13">IFERROR(INDEX(#REF!,SMALL(IF(#REF!=rngInvoice,ROW(#REF!)-ROW(#REF!)), ROW(2:2)), MATCH($C$6,#REF!, 0)),"")</f>
        <v/>
      </c>
      <c r="D13" s="10" t="s">
        <v>17</v>
      </c>
      <c r="E13" s="25">
        <v>788.5</v>
      </c>
      <c r="G13" s="19"/>
    </row>
    <row r="14" spans="1:7" s="2" customFormat="1" ht="33.75" customHeight="1" x14ac:dyDescent="0.25">
      <c r="A14" s="7" t="s">
        <v>2</v>
      </c>
      <c r="B14" s="7" t="str" cm="1">
        <f t="array" ref="B14">IFERROR(INDEX(#REF!,SMALL(IF(#REF!=rngInvoice,ROW(#REF!)-ROW(#REF!)), ROW(8:8)), MATCH($B$6,#REF!, 0)),"")</f>
        <v/>
      </c>
      <c r="C14" s="5" t="str" cm="1">
        <f t="array" ref="C14">IFERROR(INDEX(#REF!,SMALL(IF(#REF!=rngInvoice,ROW(#REF!)-ROW(#REF!)), ROW(8:8)), MATCH($C$6,#REF!, 0)),"")</f>
        <v/>
      </c>
      <c r="D14" s="10" t="s">
        <v>40</v>
      </c>
      <c r="E14" s="25"/>
      <c r="G14" s="19"/>
    </row>
    <row r="15" spans="1:7" s="2" customFormat="1" ht="56.25" customHeight="1" x14ac:dyDescent="0.25">
      <c r="A15" s="7" t="s">
        <v>2</v>
      </c>
      <c r="B15" s="17"/>
      <c r="C15" s="5"/>
      <c r="D15" s="10" t="s">
        <v>18</v>
      </c>
      <c r="E15" s="25">
        <v>10069.530000000001</v>
      </c>
      <c r="G15" s="19"/>
    </row>
    <row r="16" spans="1:7" s="2" customFormat="1" ht="56.25" customHeight="1" x14ac:dyDescent="0.25">
      <c r="A16" s="7" t="s">
        <v>2</v>
      </c>
      <c r="B16" s="17" t="str" cm="1">
        <f t="array" ref="B16">IFERROR(INDEX(#REF!,SMALL(IF(#REF!=rngInvoice,ROW(#REF!)-ROW(#REF!)), ROW(10:10)), MATCH($B$6,#REF!, 0)),"")</f>
        <v/>
      </c>
      <c r="C16" s="5" t="str" cm="1">
        <f t="array" ref="C16">IFERROR(INDEX(#REF!,SMALL(IF(#REF!=rngInvoice,ROW(#REF!)-ROW(#REF!)), ROW(10:10)), MATCH($C$6,#REF!, 0)),"")</f>
        <v/>
      </c>
      <c r="D16" s="10" t="s">
        <v>41</v>
      </c>
      <c r="E16" s="25"/>
      <c r="G16" s="19"/>
    </row>
    <row r="17" spans="1:9" s="2" customFormat="1" ht="40.5" customHeight="1" x14ac:dyDescent="0.25">
      <c r="A17" s="20" t="s">
        <v>3</v>
      </c>
      <c r="B17" s="17"/>
      <c r="C17" s="5"/>
      <c r="D17" s="20"/>
      <c r="E17" s="26">
        <f>SUM(E8:E16)</f>
        <v>74656.2</v>
      </c>
      <c r="G17" s="19"/>
    </row>
    <row r="18" spans="1:9" s="2" customFormat="1" ht="40.5" customHeight="1" x14ac:dyDescent="0.25">
      <c r="A18" s="22" t="s">
        <v>19</v>
      </c>
      <c r="B18" s="17"/>
      <c r="C18" s="5"/>
      <c r="D18" s="10"/>
      <c r="E18" s="25"/>
      <c r="G18" s="19"/>
    </row>
    <row r="19" spans="1:9" s="2" customFormat="1" ht="40.5" customHeight="1" x14ac:dyDescent="0.25">
      <c r="A19" s="7" t="s">
        <v>65</v>
      </c>
      <c r="B19" s="12">
        <v>85821130368</v>
      </c>
      <c r="C19" s="5" t="s">
        <v>1</v>
      </c>
      <c r="D19" s="5" t="s">
        <v>66</v>
      </c>
      <c r="E19" s="36">
        <v>35.36</v>
      </c>
      <c r="G19" s="19"/>
    </row>
    <row r="20" spans="1:9" s="2" customFormat="1" ht="40.5" customHeight="1" x14ac:dyDescent="0.25">
      <c r="A20" s="21" t="s">
        <v>67</v>
      </c>
      <c r="B20" s="12"/>
      <c r="C20" s="5"/>
      <c r="D20" s="5"/>
      <c r="E20" s="37">
        <f>SUBTOTAL(109,E19:E19)</f>
        <v>35.36</v>
      </c>
      <c r="G20" s="19"/>
    </row>
    <row r="21" spans="1:9" s="2" customFormat="1" ht="40.5" customHeight="1" x14ac:dyDescent="0.25">
      <c r="A21" s="7" t="s">
        <v>68</v>
      </c>
      <c r="B21" s="38">
        <v>87311810356</v>
      </c>
      <c r="C21" s="5" t="s">
        <v>69</v>
      </c>
      <c r="D21" s="10" t="s">
        <v>70</v>
      </c>
      <c r="E21" s="36">
        <v>72.61</v>
      </c>
      <c r="G21" s="19"/>
      <c r="I21" s="39"/>
    </row>
    <row r="22" spans="1:9" s="2" customFormat="1" ht="40.5" customHeight="1" x14ac:dyDescent="0.25">
      <c r="A22" s="21" t="s">
        <v>71</v>
      </c>
      <c r="B22" s="38" t="str" cm="1">
        <f t="array" ref="B22">IFERROR(INDEX(#REF!,SMALL(IF(#REF!=rngInvoice,ROW(#REF!)-ROW(#REF!)), ROW(#REF!)), MATCH($B$6,#REF!, 0)),"")</f>
        <v/>
      </c>
      <c r="C22" s="5" t="str" cm="1">
        <f t="array" ref="C22">IFERROR(INDEX(#REF!,SMALL(IF(#REF!=rngInvoice,ROW(#REF!)-ROW(#REF!)), ROW(#REF!)), MATCH($C$6,#REF!, 0)),"")</f>
        <v/>
      </c>
      <c r="D22" s="10"/>
      <c r="E22" s="37">
        <f>SUBTOTAL(109,E21:E21)</f>
        <v>72.61</v>
      </c>
      <c r="G22" s="19"/>
      <c r="I22" s="39"/>
    </row>
    <row r="23" spans="1:9" s="2" customFormat="1" ht="40.5" customHeight="1" x14ac:dyDescent="0.25">
      <c r="A23" s="7" t="s">
        <v>72</v>
      </c>
      <c r="B23" s="12">
        <v>81793146560</v>
      </c>
      <c r="C23" s="5" t="s">
        <v>1</v>
      </c>
      <c r="D23" s="10" t="s">
        <v>70</v>
      </c>
      <c r="E23" s="36">
        <v>114.8</v>
      </c>
      <c r="G23" s="19"/>
    </row>
    <row r="24" spans="1:9" s="2" customFormat="1" ht="40.5" customHeight="1" x14ac:dyDescent="0.25">
      <c r="A24" s="21" t="s">
        <v>73</v>
      </c>
      <c r="B24" s="12" t="s">
        <v>74</v>
      </c>
      <c r="C24" s="5" t="s">
        <v>74</v>
      </c>
      <c r="D24" s="5"/>
      <c r="E24" s="37">
        <f>SUM(E23:E23)</f>
        <v>114.8</v>
      </c>
      <c r="G24" s="19"/>
    </row>
    <row r="25" spans="1:9" s="2" customFormat="1" ht="40.5" customHeight="1" x14ac:dyDescent="0.25">
      <c r="A25" s="7" t="s">
        <v>82</v>
      </c>
      <c r="B25" s="12">
        <v>54013697016</v>
      </c>
      <c r="C25" s="5" t="s">
        <v>1</v>
      </c>
      <c r="D25" s="10" t="s">
        <v>83</v>
      </c>
      <c r="E25" s="36">
        <v>66.33</v>
      </c>
      <c r="G25" s="19"/>
    </row>
    <row r="26" spans="1:9" s="2" customFormat="1" ht="40.5" customHeight="1" x14ac:dyDescent="0.25">
      <c r="A26" s="7" t="s">
        <v>82</v>
      </c>
      <c r="B26" s="12">
        <v>54013697016</v>
      </c>
      <c r="C26" s="5" t="s">
        <v>1</v>
      </c>
      <c r="D26" s="10" t="s">
        <v>85</v>
      </c>
      <c r="E26" s="36">
        <v>92.5</v>
      </c>
      <c r="G26" s="19"/>
    </row>
    <row r="27" spans="1:9" s="2" customFormat="1" ht="40.5" customHeight="1" x14ac:dyDescent="0.25">
      <c r="A27" s="21" t="s">
        <v>84</v>
      </c>
      <c r="B27" s="12" t="str" cm="1">
        <f t="array" ref="B27">IFERROR(INDEX(#REF!,SMALL(IF(#REF!=rngInvoice,ROW(#REF!)-ROW(#REF!)), ROW(#REF!)), MATCH($B$6,#REF!, 0)),"")</f>
        <v/>
      </c>
      <c r="C27" s="5" t="str" cm="1">
        <f t="array" ref="C27">IFERROR(INDEX(#REF!,SMALL(IF(#REF!=rngInvoice,ROW(#REF!)-ROW(#REF!)), ROW(#REF!)), MATCH($C$6,#REF!, 0)),"")</f>
        <v/>
      </c>
      <c r="D27" s="5"/>
      <c r="E27" s="37">
        <f>SUM(E25:E26)</f>
        <v>158.82999999999998</v>
      </c>
      <c r="G27" s="19"/>
    </row>
    <row r="28" spans="1:9" s="2" customFormat="1" ht="40.5" customHeight="1" x14ac:dyDescent="0.25">
      <c r="A28" s="7" t="s">
        <v>136</v>
      </c>
      <c r="B28" s="12">
        <v>5743327409</v>
      </c>
      <c r="C28" s="5" t="s">
        <v>137</v>
      </c>
      <c r="D28" s="10" t="s">
        <v>138</v>
      </c>
      <c r="E28" s="30">
        <v>606.26</v>
      </c>
      <c r="G28" s="19"/>
    </row>
    <row r="29" spans="1:9" s="2" customFormat="1" ht="40.5" customHeight="1" x14ac:dyDescent="0.25">
      <c r="A29" s="21" t="s">
        <v>139</v>
      </c>
      <c r="B29" s="12" t="str" cm="1">
        <f t="array" ref="B29">IFERROR(INDEX(#REF!,SMALL(IF(#REF!=rngInvoice,ROW(#REF!)-ROW(#REF!)), ROW(20:20)), MATCH($B$6,#REF!, 0)),"")</f>
        <v/>
      </c>
      <c r="C29" s="5" t="str" cm="1">
        <f t="array" ref="C29">IFERROR(INDEX(#REF!,SMALL(IF(#REF!=rngInvoice,ROW(#REF!)-ROW(#REF!)), ROW(20:20)), MATCH($C$6,#REF!, 0)),"")</f>
        <v/>
      </c>
      <c r="D29" s="5"/>
      <c r="E29" s="26">
        <v>606.25</v>
      </c>
      <c r="G29" s="19"/>
    </row>
    <row r="30" spans="1:9" s="2" customFormat="1" ht="40.5" customHeight="1" x14ac:dyDescent="0.25">
      <c r="A30" s="40" t="s">
        <v>140</v>
      </c>
      <c r="B30" s="12">
        <v>79712364314</v>
      </c>
      <c r="C30" s="5" t="s">
        <v>1</v>
      </c>
      <c r="D30" s="10" t="s">
        <v>141</v>
      </c>
      <c r="E30" s="36">
        <v>750</v>
      </c>
      <c r="G30" s="19"/>
    </row>
    <row r="31" spans="1:9" s="2" customFormat="1" ht="40.5" customHeight="1" x14ac:dyDescent="0.25">
      <c r="A31" s="41" t="s">
        <v>142</v>
      </c>
      <c r="B31" s="12" t="str" cm="1">
        <f t="array" ref="B31">IFERROR(INDEX(#REF!,SMALL(IF(#REF!=rngInvoice,ROW(#REF!)-ROW(#REF!)), ROW(22:22)), MATCH($B$6,#REF!, 0)),"")</f>
        <v/>
      </c>
      <c r="C31" s="5" t="str" cm="1">
        <f t="array" ref="C31">IFERROR(INDEX(#REF!,SMALL(IF(#REF!=rngInvoice,ROW(#REF!)-ROW(#REF!)), ROW(22:22)), MATCH($C$6,#REF!, 0)),"")</f>
        <v/>
      </c>
      <c r="D31" s="5"/>
      <c r="E31" s="37">
        <f>SUM(E30)</f>
        <v>750</v>
      </c>
      <c r="G31" s="19"/>
    </row>
    <row r="32" spans="1:9" s="2" customFormat="1" ht="40.5" customHeight="1" x14ac:dyDescent="0.25">
      <c r="A32" s="7" t="s">
        <v>97</v>
      </c>
      <c r="B32" s="12">
        <v>73660371074</v>
      </c>
      <c r="C32" s="5" t="s">
        <v>1</v>
      </c>
      <c r="D32" s="5" t="s">
        <v>104</v>
      </c>
      <c r="E32" s="36">
        <v>228.64</v>
      </c>
      <c r="G32" s="19"/>
    </row>
    <row r="33" spans="1:7" s="2" customFormat="1" ht="40.5" customHeight="1" x14ac:dyDescent="0.25">
      <c r="A33" s="7" t="s">
        <v>97</v>
      </c>
      <c r="B33" s="12">
        <v>73660371074</v>
      </c>
      <c r="C33" s="5" t="s">
        <v>1</v>
      </c>
      <c r="D33" s="10" t="s">
        <v>103</v>
      </c>
      <c r="E33" s="36">
        <v>499.31</v>
      </c>
      <c r="G33" s="19"/>
    </row>
    <row r="34" spans="1:7" s="2" customFormat="1" ht="40.5" customHeight="1" x14ac:dyDescent="0.25">
      <c r="A34" s="7" t="s">
        <v>97</v>
      </c>
      <c r="B34" s="12">
        <v>73660371074</v>
      </c>
      <c r="C34" s="5" t="s">
        <v>1</v>
      </c>
      <c r="D34" s="10" t="s">
        <v>161</v>
      </c>
      <c r="E34" s="36">
        <v>249.9</v>
      </c>
      <c r="G34" s="19"/>
    </row>
    <row r="35" spans="1:7" s="2" customFormat="1" ht="40.5" customHeight="1" x14ac:dyDescent="0.25">
      <c r="A35" s="7" t="s">
        <v>97</v>
      </c>
      <c r="B35" s="12">
        <v>73660371074</v>
      </c>
      <c r="C35" s="5" t="s">
        <v>1</v>
      </c>
      <c r="D35" s="10" t="s">
        <v>98</v>
      </c>
      <c r="E35" s="30">
        <v>209.04</v>
      </c>
      <c r="G35" s="19"/>
    </row>
    <row r="36" spans="1:7" s="2" customFormat="1" ht="40.5" customHeight="1" x14ac:dyDescent="0.25">
      <c r="A36" s="7" t="s">
        <v>97</v>
      </c>
      <c r="B36" s="12">
        <v>73660371074</v>
      </c>
      <c r="C36" s="5" t="s">
        <v>1</v>
      </c>
      <c r="D36" s="10" t="s">
        <v>99</v>
      </c>
      <c r="E36" s="30">
        <v>80.2</v>
      </c>
      <c r="G36" s="19"/>
    </row>
    <row r="37" spans="1:7" s="2" customFormat="1" ht="40.5" customHeight="1" x14ac:dyDescent="0.25">
      <c r="A37" s="21" t="s">
        <v>100</v>
      </c>
      <c r="B37" s="12" t="str" cm="1">
        <f t="array" ref="B37">IFERROR(INDEX(#REF!,SMALL(IF(#REF!=rngInvoice,ROW(#REF!)-ROW(#REF!)), ROW(#REF!)), MATCH($B$6,#REF!, 0)),"")</f>
        <v/>
      </c>
      <c r="C37" s="5" t="str" cm="1">
        <f t="array" ref="C37">IFERROR(INDEX(#REF!,SMALL(IF(#REF!=rngInvoice,ROW(#REF!)-ROW(#REF!)), ROW(#REF!)), MATCH($C$6,#REF!, 0)),"")</f>
        <v/>
      </c>
      <c r="D37" s="5"/>
      <c r="E37" s="26">
        <f>SUM(E32:E36)</f>
        <v>1267.0900000000001</v>
      </c>
      <c r="G37" s="19"/>
    </row>
    <row r="38" spans="1:7" s="2" customFormat="1" ht="40.5" customHeight="1" x14ac:dyDescent="0.25">
      <c r="A38" s="7" t="s">
        <v>151</v>
      </c>
      <c r="B38" s="12">
        <v>15573308024</v>
      </c>
      <c r="C38" s="5" t="s">
        <v>153</v>
      </c>
      <c r="D38" s="5" t="s">
        <v>40</v>
      </c>
      <c r="E38" s="30">
        <v>361.5</v>
      </c>
      <c r="G38" s="19"/>
    </row>
    <row r="39" spans="1:7" s="2" customFormat="1" ht="40.5" customHeight="1" x14ac:dyDescent="0.25">
      <c r="A39" s="21" t="s">
        <v>152</v>
      </c>
      <c r="B39" s="12" t="str" cm="1">
        <f t="array" ref="B39">IFERROR(INDEX(#REF!,SMALL(IF(#REF!=rngInvoice,ROW(#REF!)-ROW(#REF!)), ROW(32:32)), MATCH($B$6,#REF!, 0)),"")</f>
        <v/>
      </c>
      <c r="C39" s="5" t="str" cm="1">
        <f t="array" ref="C39">IFERROR(INDEX(#REF!,SMALL(IF(#REF!=rngInvoice,ROW(#REF!)-ROW(#REF!)), ROW(32:32)), MATCH($C$6,#REF!, 0)),"")</f>
        <v/>
      </c>
      <c r="D39" s="5"/>
      <c r="E39" s="26">
        <f>SUBTOTAL(109,E38:E38)</f>
        <v>361.5</v>
      </c>
      <c r="G39" s="19"/>
    </row>
    <row r="40" spans="1:7" s="2" customFormat="1" ht="40.5" customHeight="1" x14ac:dyDescent="0.25">
      <c r="A40" s="7" t="s">
        <v>101</v>
      </c>
      <c r="B40" s="12">
        <v>79423686094</v>
      </c>
      <c r="C40" s="5" t="s">
        <v>1</v>
      </c>
      <c r="D40" s="10" t="s">
        <v>135</v>
      </c>
      <c r="E40" s="30">
        <v>2842.04</v>
      </c>
      <c r="G40" s="19"/>
    </row>
    <row r="41" spans="1:7" s="2" customFormat="1" ht="40.5" customHeight="1" x14ac:dyDescent="0.25">
      <c r="A41" s="7" t="s">
        <v>101</v>
      </c>
      <c r="B41" s="12">
        <v>79423686094</v>
      </c>
      <c r="C41" s="5" t="s">
        <v>1</v>
      </c>
      <c r="D41" s="5" t="s">
        <v>78</v>
      </c>
      <c r="E41" s="30">
        <v>1201.92</v>
      </c>
      <c r="G41" s="19"/>
    </row>
    <row r="42" spans="1:7" s="2" customFormat="1" ht="40.5" customHeight="1" x14ac:dyDescent="0.25">
      <c r="A42" s="7" t="s">
        <v>101</v>
      </c>
      <c r="B42" s="12">
        <v>79423686094</v>
      </c>
      <c r="C42" s="5" t="s">
        <v>1</v>
      </c>
      <c r="D42" s="10" t="s">
        <v>103</v>
      </c>
      <c r="E42" s="30">
        <v>221.78</v>
      </c>
      <c r="G42" s="19"/>
    </row>
    <row r="43" spans="1:7" s="2" customFormat="1" ht="40.5" customHeight="1" x14ac:dyDescent="0.25">
      <c r="A43" s="21" t="s">
        <v>102</v>
      </c>
      <c r="B43" s="12" t="str" cm="1">
        <f t="array" ref="B43">IFERROR(INDEX(#REF!,SMALL(IF(#REF!=rngInvoice,ROW(#REF!)-ROW(#REF!)), ROW(32:32)), MATCH($B$6,#REF!, 0)),"")</f>
        <v/>
      </c>
      <c r="C43" s="5" t="str" cm="1">
        <f t="array" ref="C43">IFERROR(INDEX(#REF!,SMALL(IF(#REF!=rngInvoice,ROW(#REF!)-ROW(#REF!)), ROW(32:32)), MATCH($C$6,#REF!, 0)),"")</f>
        <v/>
      </c>
      <c r="D43" s="5"/>
      <c r="E43" s="26">
        <f>SUBTOTAL(109,E40:E42)</f>
        <v>4265.74</v>
      </c>
      <c r="G43" s="19"/>
    </row>
    <row r="44" spans="1:7" s="2" customFormat="1" ht="40.5" customHeight="1" x14ac:dyDescent="0.25">
      <c r="A44" s="40" t="s">
        <v>143</v>
      </c>
      <c r="B44" s="12">
        <v>44537034108</v>
      </c>
      <c r="C44" s="5" t="s">
        <v>144</v>
      </c>
      <c r="D44" s="10" t="s">
        <v>83</v>
      </c>
      <c r="E44" s="36">
        <v>25550.53</v>
      </c>
      <c r="G44" s="19"/>
    </row>
    <row r="45" spans="1:7" s="2" customFormat="1" ht="40.5" customHeight="1" x14ac:dyDescent="0.25">
      <c r="A45" s="41" t="s">
        <v>145</v>
      </c>
      <c r="B45" s="12" t="str" cm="1">
        <f t="array" ref="B45">IFERROR(INDEX(#REF!,SMALL(IF(#REF!=rngInvoice,ROW(#REF!)-ROW(#REF!)), ROW(#REF!)), MATCH($B$6,#REF!, 0)),"")</f>
        <v/>
      </c>
      <c r="C45" s="5" t="str" cm="1">
        <f t="array" ref="C45">IFERROR(INDEX(#REF!,SMALL(IF(#REF!=rngInvoice,ROW(#REF!)-ROW(#REF!)), ROW(#REF!)), MATCH($C$6,#REF!, 0)),"")</f>
        <v/>
      </c>
      <c r="D45" s="10"/>
      <c r="E45" s="37">
        <f>SUBTOTAL(109,E44)</f>
        <v>25550.53</v>
      </c>
      <c r="G45" s="19"/>
    </row>
    <row r="46" spans="1:7" s="2" customFormat="1" ht="40.5" customHeight="1" x14ac:dyDescent="0.25">
      <c r="A46" s="7" t="s">
        <v>89</v>
      </c>
      <c r="B46" s="7">
        <v>73294314024</v>
      </c>
      <c r="C46" s="5" t="s">
        <v>1</v>
      </c>
      <c r="D46" s="5" t="s">
        <v>78</v>
      </c>
      <c r="E46" s="36">
        <v>307.66000000000003</v>
      </c>
      <c r="G46" s="19"/>
    </row>
    <row r="47" spans="1:7" s="2" customFormat="1" ht="40.5" customHeight="1" x14ac:dyDescent="0.25">
      <c r="A47" s="41" t="s">
        <v>90</v>
      </c>
      <c r="B47" s="7" t="str" cm="1">
        <f t="array" ref="B47">IFERROR(INDEX(#REF!,SMALL(IF(#REF!=rngInvoice,ROW(#REF!)-ROW(#REF!)), ROW(23:23)), MATCH($B$6,#REF!, 0)),"")</f>
        <v/>
      </c>
      <c r="C47" s="5"/>
      <c r="D47" s="10"/>
      <c r="E47" s="37">
        <f>SUM(E46)</f>
        <v>307.66000000000003</v>
      </c>
      <c r="G47" s="19"/>
    </row>
    <row r="48" spans="1:7" s="2" customFormat="1" ht="40.5" customHeight="1" x14ac:dyDescent="0.25">
      <c r="A48" s="7" t="s">
        <v>146</v>
      </c>
      <c r="B48" s="12">
        <v>92349821270</v>
      </c>
      <c r="C48" s="5" t="s">
        <v>1</v>
      </c>
      <c r="D48" s="10" t="s">
        <v>25</v>
      </c>
      <c r="E48" s="25">
        <v>15191.75</v>
      </c>
      <c r="G48" s="19"/>
    </row>
    <row r="49" spans="1:7" s="2" customFormat="1" ht="40.5" customHeight="1" x14ac:dyDescent="0.25">
      <c r="A49" s="21" t="s">
        <v>147</v>
      </c>
      <c r="B49" s="12"/>
      <c r="C49" s="5"/>
      <c r="D49" s="5"/>
      <c r="E49" s="26">
        <f>SUBTOTAL(109,E48:E48)</f>
        <v>15191.75</v>
      </c>
      <c r="G49" s="19"/>
    </row>
    <row r="50" spans="1:7" s="2" customFormat="1" ht="40.5" customHeight="1" x14ac:dyDescent="0.25">
      <c r="A50" s="21" t="s">
        <v>123</v>
      </c>
      <c r="B50" s="12">
        <v>84798023567</v>
      </c>
      <c r="C50" s="5" t="s">
        <v>1</v>
      </c>
      <c r="D50" s="10" t="s">
        <v>25</v>
      </c>
      <c r="E50" s="30">
        <v>2685.03</v>
      </c>
      <c r="G50" s="19"/>
    </row>
    <row r="51" spans="1:7" s="2" customFormat="1" ht="40.5" customHeight="1" x14ac:dyDescent="0.25">
      <c r="A51" s="21" t="s">
        <v>122</v>
      </c>
      <c r="B51" s="12" t="str" cm="1">
        <f t="array" ref="B51">IFERROR(INDEX(#REF!,SMALL(IF(#REF!=rngInvoice,ROW(#REF!)-ROW(#REF!)), ROW(13:13)), MATCH($B$6,#REF!, 0)),"")</f>
        <v/>
      </c>
      <c r="C51" s="5" t="str" cm="1">
        <f t="array" ref="C51">IFERROR(INDEX(#REF!,SMALL(IF(#REF!=rngInvoice,ROW(#REF!)-ROW(#REF!)), ROW(13:13)), MATCH($C$6,#REF!, 0)),"")</f>
        <v/>
      </c>
      <c r="D51" s="5"/>
      <c r="E51" s="26">
        <f>SUBTOTAL(109,E50)</f>
        <v>2685.03</v>
      </c>
      <c r="G51" s="19"/>
    </row>
    <row r="52" spans="1:7" s="2" customFormat="1" ht="40.5" customHeight="1" x14ac:dyDescent="0.25">
      <c r="A52" s="7" t="s">
        <v>26</v>
      </c>
      <c r="B52" s="12">
        <v>27759560625</v>
      </c>
      <c r="C52" s="5" t="s">
        <v>1</v>
      </c>
      <c r="D52" s="10" t="s">
        <v>27</v>
      </c>
      <c r="E52" s="36">
        <v>319.92</v>
      </c>
      <c r="G52" s="19"/>
    </row>
    <row r="53" spans="1:7" s="2" customFormat="1" ht="40.5" customHeight="1" x14ac:dyDescent="0.25">
      <c r="A53" s="21" t="s">
        <v>29</v>
      </c>
      <c r="B53" s="12" t="str" cm="1">
        <f t="array" ref="B53">IFERROR(INDEX(#REF!,SMALL(IF(#REF!=rngInvoice,ROW(#REF!)-ROW(#REF!)), ROW(19:19)), MATCH($B$6,#REF!, 0)),"")</f>
        <v/>
      </c>
      <c r="C53" s="5"/>
      <c r="D53" s="5"/>
      <c r="E53" s="37">
        <f>SUM(E52)</f>
        <v>319.92</v>
      </c>
      <c r="G53" s="19"/>
    </row>
    <row r="54" spans="1:7" s="2" customFormat="1" ht="40.5" customHeight="1" x14ac:dyDescent="0.25">
      <c r="A54" s="21" t="s">
        <v>126</v>
      </c>
      <c r="B54" s="12">
        <v>130138629</v>
      </c>
      <c r="C54" s="5" t="s">
        <v>127</v>
      </c>
      <c r="D54" s="10" t="s">
        <v>128</v>
      </c>
      <c r="E54" s="30">
        <v>15575</v>
      </c>
      <c r="G54" s="19"/>
    </row>
    <row r="55" spans="1:7" s="2" customFormat="1" ht="40.5" customHeight="1" x14ac:dyDescent="0.25">
      <c r="A55" s="21" t="s">
        <v>129</v>
      </c>
      <c r="B55" s="12" t="str" cm="1">
        <f t="array" ref="B55">IFERROR(INDEX(#REF!,SMALL(IF(#REF!=rngInvoice,ROW(#REF!)-ROW(#REF!)), ROW(13:13)), MATCH($B$6,#REF!, 0)),"")</f>
        <v/>
      </c>
      <c r="C55" s="5" t="str" cm="1">
        <f t="array" ref="C55">IFERROR(INDEX(#REF!,SMALL(IF(#REF!=rngInvoice,ROW(#REF!)-ROW(#REF!)), ROW(13:13)), MATCH($C$6,#REF!, 0)),"")</f>
        <v/>
      </c>
      <c r="D55" s="5"/>
      <c r="E55" s="26">
        <f>SUBTOTAL(109,E54)</f>
        <v>15575</v>
      </c>
      <c r="G55" s="19"/>
    </row>
    <row r="56" spans="1:7" s="2" customFormat="1" ht="40.5" customHeight="1" x14ac:dyDescent="0.25">
      <c r="A56" s="7" t="s">
        <v>130</v>
      </c>
      <c r="B56" s="12">
        <v>32874587842</v>
      </c>
      <c r="C56" s="5" t="s">
        <v>1</v>
      </c>
      <c r="D56" s="10" t="s">
        <v>25</v>
      </c>
      <c r="E56" s="30">
        <v>1220.8800000000001</v>
      </c>
      <c r="G56" s="19"/>
    </row>
    <row r="57" spans="1:7" s="2" customFormat="1" ht="40.5" customHeight="1" x14ac:dyDescent="0.25">
      <c r="A57" s="21" t="s">
        <v>131</v>
      </c>
      <c r="B57" s="12" t="str" cm="1">
        <f t="array" ref="B57">IFERROR(INDEX(#REF!,SMALL(IF(#REF!=rngInvoice,ROW(#REF!)-ROW(#REF!)), ROW(10:10)), MATCH($B$6,#REF!, 0)),"")</f>
        <v/>
      </c>
      <c r="C57" s="5" t="str" cm="1">
        <f t="array" ref="C57">IFERROR(INDEX(#REF!,SMALL(IF(#REF!=rngInvoice,ROW(#REF!)-ROW(#REF!)), ROW(10:10)), MATCH($C$6,#REF!, 0)),"")</f>
        <v/>
      </c>
      <c r="D57" s="5"/>
      <c r="E57" s="26">
        <f>SUM(E56:E56)</f>
        <v>1220.8800000000001</v>
      </c>
      <c r="G57" s="19"/>
    </row>
    <row r="58" spans="1:7" s="2" customFormat="1" ht="40.5" customHeight="1" x14ac:dyDescent="0.25">
      <c r="A58" s="7" t="s">
        <v>124</v>
      </c>
      <c r="B58" s="12">
        <v>71642207963</v>
      </c>
      <c r="C58" s="5" t="s">
        <v>1</v>
      </c>
      <c r="D58" s="10" t="s">
        <v>70</v>
      </c>
      <c r="E58" s="30">
        <v>75</v>
      </c>
      <c r="G58" s="19"/>
    </row>
    <row r="59" spans="1:7" s="2" customFormat="1" ht="40.5" customHeight="1" x14ac:dyDescent="0.25">
      <c r="A59" s="7" t="s">
        <v>124</v>
      </c>
      <c r="B59" s="12">
        <v>71642207963</v>
      </c>
      <c r="C59" s="5" t="s">
        <v>1</v>
      </c>
      <c r="D59" s="5" t="s">
        <v>99</v>
      </c>
      <c r="E59" s="30">
        <v>1145.58</v>
      </c>
      <c r="G59" s="19"/>
    </row>
    <row r="60" spans="1:7" s="2" customFormat="1" ht="40.5" customHeight="1" x14ac:dyDescent="0.25">
      <c r="A60" s="21" t="s">
        <v>125</v>
      </c>
      <c r="B60" s="12" t="str" cm="1">
        <f t="array" ref="B60">IFERROR(INDEX(#REF!,SMALL(IF(#REF!=rngInvoice,ROW(#REF!)-ROW(#REF!)), ROW(52:52)), MATCH($B$6,#REF!, 0)),"")</f>
        <v/>
      </c>
      <c r="C60" s="5" t="str" cm="1">
        <f t="array" ref="C60">IFERROR(INDEX(#REF!,SMALL(IF(#REF!=rngInvoice,ROW(#REF!)-ROW(#REF!)), ROW(52:52)), MATCH($C$6,#REF!, 0)),"")</f>
        <v/>
      </c>
      <c r="D60" s="5"/>
      <c r="E60" s="26">
        <f>SUM(E58:E59)</f>
        <v>1220.58</v>
      </c>
      <c r="G60" s="19"/>
    </row>
    <row r="61" spans="1:7" s="2" customFormat="1" ht="40.5" customHeight="1" x14ac:dyDescent="0.25">
      <c r="A61" s="7" t="s">
        <v>132</v>
      </c>
      <c r="B61" s="12">
        <v>43699365561</v>
      </c>
      <c r="C61" s="5" t="s">
        <v>134</v>
      </c>
      <c r="D61" s="10" t="s">
        <v>135</v>
      </c>
      <c r="E61" s="30">
        <v>5117.41</v>
      </c>
      <c r="G61" s="19"/>
    </row>
    <row r="62" spans="1:7" s="2" customFormat="1" ht="40.5" customHeight="1" x14ac:dyDescent="0.25">
      <c r="A62" s="21" t="s">
        <v>133</v>
      </c>
      <c r="B62" s="12" t="str" cm="1">
        <f t="array" ref="B62">IFERROR(INDEX(#REF!,SMALL(IF(#REF!=rngInvoice,ROW(#REF!)-ROW(#REF!)), ROW(15:15)), MATCH($B$6,#REF!, 0)),"")</f>
        <v/>
      </c>
      <c r="C62" s="5" t="str" cm="1">
        <f t="array" ref="C62">IFERROR(INDEX(#REF!,SMALL(IF(#REF!=rngInvoice,ROW(#REF!)-ROW(#REF!)), ROW(15:15)), MATCH($C$6,#REF!, 0)),"")</f>
        <v/>
      </c>
      <c r="D62" s="5"/>
      <c r="E62" s="26">
        <f>SUM(E61:E61)</f>
        <v>5117.41</v>
      </c>
      <c r="G62" s="19"/>
    </row>
    <row r="63" spans="1:7" s="2" customFormat="1" ht="40.5" customHeight="1" x14ac:dyDescent="0.25">
      <c r="A63" s="7" t="s">
        <v>114</v>
      </c>
      <c r="B63" s="12">
        <v>52420361911</v>
      </c>
      <c r="C63" s="5" t="s">
        <v>1</v>
      </c>
      <c r="D63" s="10" t="s">
        <v>164</v>
      </c>
      <c r="E63" s="30">
        <v>15.3</v>
      </c>
      <c r="G63" s="19"/>
    </row>
    <row r="64" spans="1:7" s="2" customFormat="1" ht="40.5" customHeight="1" x14ac:dyDescent="0.25">
      <c r="A64" s="21" t="s">
        <v>115</v>
      </c>
      <c r="B64" s="12" t="s">
        <v>74</v>
      </c>
      <c r="C64" s="5" t="s">
        <v>74</v>
      </c>
      <c r="D64" s="5"/>
      <c r="E64" s="26">
        <f>SUM(E63:E63)</f>
        <v>15.3</v>
      </c>
      <c r="G64" s="19"/>
    </row>
    <row r="65" spans="1:9" s="2" customFormat="1" ht="40.5" customHeight="1" x14ac:dyDescent="0.25">
      <c r="A65" s="7" t="s">
        <v>148</v>
      </c>
      <c r="B65" s="42" t="s">
        <v>150</v>
      </c>
      <c r="C65" s="5" t="s">
        <v>1</v>
      </c>
      <c r="D65" s="10" t="s">
        <v>106</v>
      </c>
      <c r="E65" s="30">
        <v>1031.25</v>
      </c>
      <c r="G65" s="19"/>
    </row>
    <row r="66" spans="1:9" s="2" customFormat="1" ht="40.5" customHeight="1" x14ac:dyDescent="0.25">
      <c r="A66" s="21" t="s">
        <v>149</v>
      </c>
      <c r="B66" s="12" t="str" cm="1">
        <f t="array" ref="B66">IFERROR(INDEX(#REF!,SMALL(IF(#REF!=rngInvoice,ROW(#REF!)-ROW(#REF!)), ROW(57:57)), MATCH($B$6,#REF!, 0)),"")</f>
        <v/>
      </c>
      <c r="C66" s="5" t="str" cm="1">
        <f t="array" ref="C66">IFERROR(INDEX(#REF!,SMALL(IF(#REF!=rngInvoice,ROW(#REF!)-ROW(#REF!)), ROW(57:57)), MATCH($C$6,#REF!, 0)),"")</f>
        <v/>
      </c>
      <c r="D66" s="5"/>
      <c r="E66" s="26">
        <f>SUM(E65:E65)</f>
        <v>1031.25</v>
      </c>
      <c r="G66" s="19"/>
    </row>
    <row r="67" spans="1:9" s="2" customFormat="1" ht="40.5" customHeight="1" x14ac:dyDescent="0.25">
      <c r="A67" s="7" t="s">
        <v>75</v>
      </c>
      <c r="B67" s="7">
        <v>39122275975</v>
      </c>
      <c r="C67" s="5" t="s">
        <v>1</v>
      </c>
      <c r="D67" s="5" t="s">
        <v>66</v>
      </c>
      <c r="E67" s="36">
        <v>120.63</v>
      </c>
      <c r="G67" s="19"/>
    </row>
    <row r="68" spans="1:9" s="2" customFormat="1" ht="40.5" customHeight="1" x14ac:dyDescent="0.25">
      <c r="A68" s="21" t="s">
        <v>76</v>
      </c>
      <c r="B68" s="7" t="str" cm="1">
        <f t="array" ref="B68">IFERROR(INDEX(#REF!,SMALL(IF(#REF!=rngInvoice,ROW(#REF!)-ROW(#REF!)), ROW(#REF!)), MATCH($B$6,#REF!, 0)),"")</f>
        <v/>
      </c>
      <c r="C68" s="5" t="str" cm="1">
        <f t="array" ref="C68">IFERROR(INDEX(#REF!,SMALL(IF(#REF!=rngInvoice,ROW(#REF!)-ROW(#REF!)), ROW(#REF!)), MATCH($C$6,#REF!, 0)),"")</f>
        <v/>
      </c>
      <c r="D68" s="10"/>
      <c r="E68" s="26">
        <f>SUM(E67)</f>
        <v>120.63</v>
      </c>
      <c r="G68" s="19"/>
      <c r="I68" s="39"/>
    </row>
    <row r="69" spans="1:9" s="2" customFormat="1" ht="40.5" customHeight="1" x14ac:dyDescent="0.25">
      <c r="A69" s="7" t="s">
        <v>77</v>
      </c>
      <c r="B69" s="12">
        <v>6637660960</v>
      </c>
      <c r="C69" s="5" t="s">
        <v>1</v>
      </c>
      <c r="D69" s="5" t="s">
        <v>78</v>
      </c>
      <c r="E69" s="36">
        <v>330.2</v>
      </c>
      <c r="G69" s="19"/>
      <c r="I69" s="39"/>
    </row>
    <row r="70" spans="1:9" s="2" customFormat="1" ht="40.5" customHeight="1" x14ac:dyDescent="0.25">
      <c r="A70" s="21" t="s">
        <v>79</v>
      </c>
      <c r="B70" s="12" t="s">
        <v>74</v>
      </c>
      <c r="C70" s="5" t="s">
        <v>74</v>
      </c>
      <c r="D70" s="5"/>
      <c r="E70" s="37">
        <f>E69</f>
        <v>330.2</v>
      </c>
      <c r="G70" s="19"/>
      <c r="I70" s="39"/>
    </row>
    <row r="71" spans="1:9" s="2" customFormat="1" ht="40.5" customHeight="1" x14ac:dyDescent="0.25">
      <c r="A71" s="7" t="s">
        <v>154</v>
      </c>
      <c r="B71" s="12">
        <v>82485641381</v>
      </c>
      <c r="C71" s="5" t="s">
        <v>69</v>
      </c>
      <c r="D71" s="10" t="s">
        <v>25</v>
      </c>
      <c r="E71" s="36">
        <v>10515</v>
      </c>
      <c r="G71" s="19"/>
      <c r="I71" s="39"/>
    </row>
    <row r="72" spans="1:9" s="2" customFormat="1" ht="40.5" customHeight="1" x14ac:dyDescent="0.25">
      <c r="A72" s="21" t="s">
        <v>155</v>
      </c>
      <c r="B72" s="12" t="str" cm="1">
        <f t="array" ref="B72">IFERROR(INDEX(#REF!,SMALL(IF(#REF!=rngInvoice,ROW(#REF!)-ROW(#REF!)), ROW(65:65)), MATCH($B$6,#REF!, 0)),"")</f>
        <v/>
      </c>
      <c r="C72" s="5" t="str" cm="1">
        <f t="array" ref="C72">IFERROR(INDEX(#REF!,SMALL(IF(#REF!=rngInvoice,ROW(#REF!)-ROW(#REF!)), ROW(65:65)), MATCH($C$6,#REF!, 0)),"")</f>
        <v/>
      </c>
      <c r="D72" s="5"/>
      <c r="E72" s="37">
        <f>SUBTOTAL(109,E71:E71)</f>
        <v>10515</v>
      </c>
      <c r="G72" s="19"/>
      <c r="I72" s="39"/>
    </row>
    <row r="73" spans="1:9" s="2" customFormat="1" ht="40.5" customHeight="1" x14ac:dyDescent="0.25">
      <c r="A73" s="7" t="s">
        <v>156</v>
      </c>
      <c r="B73" s="12">
        <v>4021334723</v>
      </c>
      <c r="C73" s="5" t="s">
        <v>158</v>
      </c>
      <c r="D73" s="10" t="s">
        <v>103</v>
      </c>
      <c r="E73" s="36">
        <v>344.69</v>
      </c>
      <c r="G73" s="19"/>
      <c r="I73" s="39"/>
    </row>
    <row r="74" spans="1:9" s="2" customFormat="1" ht="40.5" customHeight="1" x14ac:dyDescent="0.25">
      <c r="A74" s="21" t="s">
        <v>157</v>
      </c>
      <c r="B74" s="12" t="str" cm="1">
        <f t="array" ref="B74">IFERROR(INDEX(#REF!,SMALL(IF(#REF!=rngInvoice,ROW(#REF!)-ROW(#REF!)), ROW(65:65)), MATCH($B$6,#REF!, 0)),"")</f>
        <v/>
      </c>
      <c r="C74" s="5" t="str" cm="1">
        <f t="array" ref="C74">IFERROR(INDEX(#REF!,SMALL(IF(#REF!=rngInvoice,ROW(#REF!)-ROW(#REF!)), ROW(65:65)), MATCH($C$6,#REF!, 0)),"")</f>
        <v/>
      </c>
      <c r="D74" s="5"/>
      <c r="E74" s="37">
        <f>SUBTOTAL(109,E73:E73)</f>
        <v>344.69</v>
      </c>
      <c r="G74" s="19"/>
      <c r="I74" s="39"/>
    </row>
    <row r="75" spans="1:9" s="2" customFormat="1" ht="40.5" customHeight="1" x14ac:dyDescent="0.25">
      <c r="A75" s="7" t="s">
        <v>159</v>
      </c>
      <c r="B75" s="12">
        <v>70116357901</v>
      </c>
      <c r="C75" s="5" t="s">
        <v>1</v>
      </c>
      <c r="D75" s="5" t="s">
        <v>78</v>
      </c>
      <c r="E75" s="36">
        <v>412.43</v>
      </c>
      <c r="G75" s="19"/>
      <c r="I75" s="39"/>
    </row>
    <row r="76" spans="1:9" s="2" customFormat="1" ht="40.5" customHeight="1" x14ac:dyDescent="0.25">
      <c r="A76" s="21" t="s">
        <v>160</v>
      </c>
      <c r="B76" s="12" t="str" cm="1">
        <f t="array" ref="B76">IFERROR(INDEX(#REF!,SMALL(IF(#REF!=rngInvoice,ROW(#REF!)-ROW(#REF!)), ROW(65:65)), MATCH($B$6,#REF!, 0)),"")</f>
        <v/>
      </c>
      <c r="C76" s="5" t="str" cm="1">
        <f t="array" ref="C76">IFERROR(INDEX(#REF!,SMALL(IF(#REF!=rngInvoice,ROW(#REF!)-ROW(#REF!)), ROW(65:65)), MATCH($C$6,#REF!, 0)),"")</f>
        <v/>
      </c>
      <c r="D76" s="5"/>
      <c r="E76" s="37">
        <f>SUBTOTAL(109,E75:E75)</f>
        <v>412.43</v>
      </c>
      <c r="G76" s="19"/>
      <c r="I76" s="39"/>
    </row>
    <row r="77" spans="1:9" s="2" customFormat="1" ht="40.5" customHeight="1" x14ac:dyDescent="0.25">
      <c r="A77" s="7" t="s">
        <v>162</v>
      </c>
      <c r="B77" s="12">
        <v>92401985070</v>
      </c>
      <c r="C77" s="5" t="s">
        <v>1</v>
      </c>
      <c r="D77" s="10" t="s">
        <v>98</v>
      </c>
      <c r="E77" s="36">
        <v>81.38</v>
      </c>
      <c r="G77" s="19"/>
      <c r="I77" s="39"/>
    </row>
    <row r="78" spans="1:9" s="2" customFormat="1" ht="40.5" customHeight="1" x14ac:dyDescent="0.25">
      <c r="A78" s="21" t="s">
        <v>163</v>
      </c>
      <c r="B78" s="12" t="str" cm="1">
        <f t="array" ref="B78">IFERROR(INDEX(#REF!,SMALL(IF(#REF!=rngInvoice,ROW(#REF!)-ROW(#REF!)), ROW(65:65)), MATCH($B$6,#REF!, 0)),"")</f>
        <v/>
      </c>
      <c r="C78" s="5" t="str" cm="1">
        <f t="array" ref="C78">IFERROR(INDEX(#REF!,SMALL(IF(#REF!=rngInvoice,ROW(#REF!)-ROW(#REF!)), ROW(65:65)), MATCH($C$6,#REF!, 0)),"")</f>
        <v/>
      </c>
      <c r="D78" s="5"/>
      <c r="E78" s="37">
        <f>SUBTOTAL(109,E77:E77)</f>
        <v>81.38</v>
      </c>
      <c r="G78" s="19"/>
      <c r="I78" s="39"/>
    </row>
    <row r="79" spans="1:9" s="2" customFormat="1" ht="40.5" customHeight="1" x14ac:dyDescent="0.25">
      <c r="A79" s="7" t="s">
        <v>165</v>
      </c>
      <c r="B79" s="12">
        <v>99944170669</v>
      </c>
      <c r="C79" s="5" t="s">
        <v>1</v>
      </c>
      <c r="D79" s="10" t="s">
        <v>106</v>
      </c>
      <c r="E79" s="36">
        <v>210</v>
      </c>
      <c r="G79" s="19"/>
      <c r="I79" s="39"/>
    </row>
    <row r="80" spans="1:9" s="2" customFormat="1" ht="40.5" customHeight="1" x14ac:dyDescent="0.25">
      <c r="A80" s="41" t="s">
        <v>166</v>
      </c>
      <c r="B80" s="12" t="str" cm="1">
        <f t="array" ref="B80">IFERROR(INDEX(#REF!,SMALL(IF(#REF!=rngInvoice,ROW(#REF!)-ROW(#REF!)), ROW(65:65)), MATCH($B$6,#REF!, 0)),"")</f>
        <v/>
      </c>
      <c r="C80" s="5" t="str" cm="1">
        <f t="array" ref="C80">IFERROR(INDEX(#REF!,SMALL(IF(#REF!=rngInvoice,ROW(#REF!)-ROW(#REF!)), ROW(65:65)), MATCH($C$6,#REF!, 0)),"")</f>
        <v/>
      </c>
      <c r="D80" s="5"/>
      <c r="E80" s="37">
        <f>SUBTOTAL(109,E79:E79)</f>
        <v>210</v>
      </c>
      <c r="G80" s="19"/>
      <c r="I80" s="39"/>
    </row>
    <row r="81" spans="1:9" s="2" customFormat="1" ht="40.5" customHeight="1" x14ac:dyDescent="0.25">
      <c r="A81" s="7" t="s">
        <v>167</v>
      </c>
      <c r="B81" s="12">
        <v>67236319316</v>
      </c>
      <c r="C81" s="5" t="s">
        <v>69</v>
      </c>
      <c r="D81" s="10" t="s">
        <v>164</v>
      </c>
      <c r="E81" s="36">
        <v>914.73</v>
      </c>
      <c r="G81" s="19"/>
      <c r="I81" s="39"/>
    </row>
    <row r="82" spans="1:9" s="2" customFormat="1" ht="40.5" customHeight="1" x14ac:dyDescent="0.25">
      <c r="A82" s="7" t="s">
        <v>167</v>
      </c>
      <c r="B82" s="12">
        <v>67236319316</v>
      </c>
      <c r="C82" s="5" t="s">
        <v>69</v>
      </c>
      <c r="D82" s="5" t="s">
        <v>104</v>
      </c>
      <c r="E82" s="36">
        <v>138.6</v>
      </c>
      <c r="G82" s="19"/>
      <c r="I82" s="39"/>
    </row>
    <row r="83" spans="1:9" s="2" customFormat="1" ht="40.5" customHeight="1" x14ac:dyDescent="0.25">
      <c r="A83" s="7" t="s">
        <v>167</v>
      </c>
      <c r="B83" s="12">
        <v>67236319316</v>
      </c>
      <c r="C83" s="5" t="s">
        <v>69</v>
      </c>
      <c r="D83" s="10" t="s">
        <v>25</v>
      </c>
      <c r="E83" s="36">
        <v>50</v>
      </c>
      <c r="G83" s="19"/>
      <c r="I83" s="39"/>
    </row>
    <row r="84" spans="1:9" s="2" customFormat="1" ht="40.5" customHeight="1" x14ac:dyDescent="0.25">
      <c r="A84" s="7" t="s">
        <v>167</v>
      </c>
      <c r="B84" s="12">
        <v>67236319316</v>
      </c>
      <c r="C84" s="5" t="s">
        <v>69</v>
      </c>
      <c r="D84" s="10" t="s">
        <v>161</v>
      </c>
      <c r="E84" s="36">
        <v>3166.2</v>
      </c>
      <c r="G84" s="19"/>
      <c r="I84" s="39"/>
    </row>
    <row r="85" spans="1:9" s="2" customFormat="1" ht="40.5" customHeight="1" x14ac:dyDescent="0.25">
      <c r="A85" s="41" t="s">
        <v>168</v>
      </c>
      <c r="B85" s="12" t="str" cm="1">
        <f t="array" ref="B85">IFERROR(INDEX(#REF!,SMALL(IF(#REF!=rngInvoice,ROW(#REF!)-ROW(#REF!)), ROW(65:65)), MATCH($B$6,#REF!, 0)),"")</f>
        <v/>
      </c>
      <c r="C85" s="5" t="str" cm="1">
        <f t="array" ref="C85">IFERROR(INDEX(#REF!,SMALL(IF(#REF!=rngInvoice,ROW(#REF!)-ROW(#REF!)), ROW(65:65)), MATCH($C$6,#REF!, 0)),"")</f>
        <v/>
      </c>
      <c r="D85" s="5"/>
      <c r="E85" s="37">
        <f>SUBTOTAL(109,E81:E84)</f>
        <v>4269.53</v>
      </c>
      <c r="G85" s="19"/>
      <c r="I85" s="39"/>
    </row>
    <row r="86" spans="1:9" s="2" customFormat="1" ht="40.5" customHeight="1" x14ac:dyDescent="0.25">
      <c r="A86" s="40" t="s">
        <v>35</v>
      </c>
      <c r="B86" s="12">
        <v>93478415300</v>
      </c>
      <c r="C86" s="5" t="s">
        <v>1</v>
      </c>
      <c r="D86" s="10" t="s">
        <v>164</v>
      </c>
      <c r="E86" s="36">
        <v>3717.5</v>
      </c>
      <c r="G86" s="19"/>
      <c r="I86" s="39"/>
    </row>
    <row r="87" spans="1:9" s="2" customFormat="1" ht="40.5" customHeight="1" x14ac:dyDescent="0.25">
      <c r="A87" s="40" t="s">
        <v>35</v>
      </c>
      <c r="B87" s="12">
        <v>93478415300</v>
      </c>
      <c r="C87" s="5" t="s">
        <v>1</v>
      </c>
      <c r="D87" s="10" t="s">
        <v>25</v>
      </c>
      <c r="E87" s="36">
        <v>4112.5</v>
      </c>
      <c r="G87" s="19"/>
      <c r="I87" s="39"/>
    </row>
    <row r="88" spans="1:9" s="2" customFormat="1" ht="40.5" customHeight="1" x14ac:dyDescent="0.25">
      <c r="A88" s="41" t="s">
        <v>37</v>
      </c>
      <c r="B88" s="12" t="str" cm="1">
        <f t="array" ref="B88">IFERROR(INDEX(#REF!,SMALL(IF(#REF!=rngInvoice,ROW(#REF!)-ROW(#REF!)), ROW(80:80)), MATCH($B$6,#REF!, 0)),"")</f>
        <v/>
      </c>
      <c r="C88" s="5" t="str" cm="1">
        <f t="array" ref="C88">IFERROR(INDEX(#REF!,SMALL(IF(#REF!=rngInvoice,ROW(#REF!)-ROW(#REF!)), ROW(80:80)), MATCH($C$6,#REF!, 0)),"")</f>
        <v/>
      </c>
      <c r="D88" s="5"/>
      <c r="E88" s="37">
        <f>SUBTOTAL(109,E86:E87)</f>
        <v>7830</v>
      </c>
      <c r="G88" s="19"/>
      <c r="I88" s="39"/>
    </row>
    <row r="89" spans="1:9" s="2" customFormat="1" ht="40.5" customHeight="1" x14ac:dyDescent="0.25">
      <c r="A89" s="7" t="s">
        <v>169</v>
      </c>
      <c r="B89" s="12">
        <v>10791751718</v>
      </c>
      <c r="C89" s="5" t="s">
        <v>1</v>
      </c>
      <c r="D89" s="10" t="s">
        <v>25</v>
      </c>
      <c r="E89" s="36">
        <v>75.489999999999995</v>
      </c>
      <c r="G89" s="19"/>
      <c r="I89" s="39"/>
    </row>
    <row r="90" spans="1:9" s="2" customFormat="1" ht="40.5" customHeight="1" x14ac:dyDescent="0.25">
      <c r="A90" s="7" t="s">
        <v>169</v>
      </c>
      <c r="B90" s="12">
        <v>10791751718</v>
      </c>
      <c r="C90" s="5" t="s">
        <v>1</v>
      </c>
      <c r="D90" s="10" t="s">
        <v>70</v>
      </c>
      <c r="E90" s="36">
        <v>12.5</v>
      </c>
      <c r="G90" s="19"/>
      <c r="I90" s="39"/>
    </row>
    <row r="91" spans="1:9" s="2" customFormat="1" ht="40.5" customHeight="1" x14ac:dyDescent="0.25">
      <c r="A91" s="41" t="s">
        <v>170</v>
      </c>
      <c r="B91" s="12" t="str" cm="1">
        <f t="array" ref="B91">IFERROR(INDEX(#REF!,SMALL(IF(#REF!=rngInvoice,ROW(#REF!)-ROW(#REF!)), ROW(65:65)), MATCH($B$6,#REF!, 0)),"")</f>
        <v/>
      </c>
      <c r="C91" s="5" t="str" cm="1">
        <f t="array" ref="C91">IFERROR(INDEX(#REF!,SMALL(IF(#REF!=rngInvoice,ROW(#REF!)-ROW(#REF!)), ROW(65:65)), MATCH($C$6,#REF!, 0)),"")</f>
        <v/>
      </c>
      <c r="D91" s="5"/>
      <c r="E91" s="37">
        <f>SUBTOTAL(109,E89:E90)</f>
        <v>87.99</v>
      </c>
      <c r="G91" s="19"/>
      <c r="I91" s="39"/>
    </row>
    <row r="92" spans="1:9" ht="33.950000000000003" customHeight="1" x14ac:dyDescent="0.25">
      <c r="A92" s="44" t="s">
        <v>171</v>
      </c>
      <c r="B92" s="7">
        <v>91012956644</v>
      </c>
      <c r="C92" s="5" t="s">
        <v>173</v>
      </c>
      <c r="D92" s="10" t="s">
        <v>25</v>
      </c>
      <c r="E92" s="33">
        <v>1508.39</v>
      </c>
    </row>
    <row r="93" spans="1:9" ht="33.950000000000003" customHeight="1" x14ac:dyDescent="0.25">
      <c r="A93" s="45" t="s">
        <v>172</v>
      </c>
      <c r="B93" s="7" t="str" cm="1">
        <f t="array" ref="B93">IFERROR(INDEX(#REF!,SMALL(IF(#REF!=rngInvoice,ROW(#REF!)-ROW(#REF!)), ROW(#REF!)), MATCH($B$6,#REF!, 0)),"")</f>
        <v/>
      </c>
      <c r="C93" s="5" t="str" cm="1">
        <f t="array" ref="C93">IFERROR(INDEX(#REF!,SMALL(IF(#REF!=rngInvoice,ROW(#REF!)-ROW(#REF!)), ROW(#REF!)), MATCH($C$6,#REF!, 0)),"")</f>
        <v/>
      </c>
      <c r="D93" s="10"/>
      <c r="E93" s="26">
        <f>SUBTOTAL(109,E92:E92)</f>
        <v>1508.39</v>
      </c>
    </row>
    <row r="94" spans="1:9" ht="33.950000000000003" customHeight="1" x14ac:dyDescent="0.25">
      <c r="A94" s="13" t="s">
        <v>3</v>
      </c>
      <c r="B94" s="13"/>
      <c r="C94" s="14"/>
      <c r="D94" s="14"/>
      <c r="E94" s="27">
        <f>SUM(E49+E51+E55+E20+E22+E24+E27+E29+E31+E37+E45+E47+E57+E60+E62+E64+E66+E68+E70+E93+E91+E88+E85+E80+E78+E76+E74+E72+E53+E43+E39)</f>
        <v>101577.73000000001</v>
      </c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7 A12:D14 C22:D24 C48:D49 C50 C51:D51 A92:D94">
    <cfRule type="expression" dxfId="153" priority="37">
      <formula>MOD(ROW(),2)=0</formula>
    </cfRule>
  </conditionalFormatting>
  <conditionalFormatting sqref="A15:A45 C28 C29:D29">
    <cfRule type="expression" dxfId="152" priority="16">
      <formula>MOD(ROW(),2)=0</formula>
    </cfRule>
  </conditionalFormatting>
  <conditionalFormatting sqref="A48:A66 C61">
    <cfRule type="expression" dxfId="151" priority="10">
      <formula>MOD(ROW(),2)=0</formula>
    </cfRule>
  </conditionalFormatting>
  <conditionalFormatting sqref="A69:A91">
    <cfRule type="expression" dxfId="150" priority="25">
      <formula>MOD(ROW(),2)=0</formula>
    </cfRule>
  </conditionalFormatting>
  <conditionalFormatting sqref="A46:C46 A47:D47">
    <cfRule type="expression" dxfId="149" priority="20">
      <formula>MOD(ROW(),2)=0</formula>
    </cfRule>
  </conditionalFormatting>
  <conditionalFormatting sqref="A8:D10 A11:C11">
    <cfRule type="expression" dxfId="148" priority="38">
      <formula>MOD(ROW(),2)=0</formula>
    </cfRule>
  </conditionalFormatting>
  <conditionalFormatting sqref="A67:D68">
    <cfRule type="expression" dxfId="147" priority="27">
      <formula>MOD(ROW(),2)=0</formula>
    </cfRule>
  </conditionalFormatting>
  <conditionalFormatting sqref="C21">
    <cfRule type="expression" dxfId="146" priority="32">
      <formula>MOD(ROW(),2)=0</formula>
    </cfRule>
  </conditionalFormatting>
  <conditionalFormatting sqref="C25:C26 C27:D27">
    <cfRule type="expression" dxfId="145" priority="24">
      <formula>MOD(ROW(),2)=0</formula>
    </cfRule>
  </conditionalFormatting>
  <conditionalFormatting sqref="C30 C31:D31">
    <cfRule type="expression" dxfId="144" priority="22">
      <formula>MOD(ROW(),2)=0</formula>
    </cfRule>
  </conditionalFormatting>
  <conditionalFormatting sqref="C32:C34 C35:D35 C36 C37:D41 C42 C43:D45">
    <cfRule type="expression" dxfId="143" priority="18">
      <formula>MOD(ROW(),2)=0</formula>
    </cfRule>
  </conditionalFormatting>
  <conditionalFormatting sqref="C52">
    <cfRule type="expression" dxfId="142" priority="29">
      <formula>MOD(ROW(),2)=0</formula>
    </cfRule>
  </conditionalFormatting>
  <conditionalFormatting sqref="C56 C57:D58 C59 C60:D60">
    <cfRule type="expression" dxfId="141" priority="13">
      <formula>MOD(ROW(),2)=0</formula>
    </cfRule>
  </conditionalFormatting>
  <conditionalFormatting sqref="C15:D20">
    <cfRule type="expression" dxfId="140" priority="33">
      <formula>MOD(ROW(),2)=0</formula>
    </cfRule>
  </conditionalFormatting>
  <conditionalFormatting sqref="C53:D55">
    <cfRule type="expression" dxfId="139" priority="30">
      <formula>MOD(ROW(),2)=0</formula>
    </cfRule>
  </conditionalFormatting>
  <conditionalFormatting sqref="C62:D66">
    <cfRule type="expression" dxfId="138" priority="6">
      <formula>MOD(ROW(),2)=0</formula>
    </cfRule>
  </conditionalFormatting>
  <conditionalFormatting sqref="C69:D72 C73 C74:D76 C77 C78:D83 C84 C85:D91">
    <cfRule type="expression" dxfId="137" priority="26">
      <formula>MOD(ROW(),2)=0</formula>
    </cfRule>
  </conditionalFormatting>
  <conditionalFormatting sqref="D11">
    <cfRule type="expression" dxfId="136" priority="36">
      <formula>MOD(ROW(),2)=0</formula>
    </cfRule>
  </conditionalFormatting>
  <conditionalFormatting sqref="D21">
    <cfRule type="expression" dxfId="135" priority="31">
      <formula>MOD(ROW(),2)=0</formula>
    </cfRule>
  </conditionalFormatting>
  <conditionalFormatting sqref="D25:D26">
    <cfRule type="expression" dxfId="134" priority="23">
      <formula>MOD(ROW(),2)=0</formula>
    </cfRule>
  </conditionalFormatting>
  <conditionalFormatting sqref="D28">
    <cfRule type="expression" dxfId="133" priority="15">
      <formula>MOD(ROW(),2)=0</formula>
    </cfRule>
  </conditionalFormatting>
  <conditionalFormatting sqref="D30">
    <cfRule type="expression" dxfId="132" priority="21">
      <formula>MOD(ROW(),2)=0</formula>
    </cfRule>
  </conditionalFormatting>
  <conditionalFormatting sqref="D32:D34">
    <cfRule type="expression" dxfId="131" priority="14">
      <formula>MOD(ROW(),2)=0</formula>
    </cfRule>
  </conditionalFormatting>
  <conditionalFormatting sqref="D36">
    <cfRule type="expression" dxfId="130" priority="17">
      <formula>MOD(ROW(),2)=0</formula>
    </cfRule>
  </conditionalFormatting>
  <conditionalFormatting sqref="D42">
    <cfRule type="expression" dxfId="129" priority="5">
      <formula>MOD(ROW(),2)=0</formula>
    </cfRule>
  </conditionalFormatting>
  <conditionalFormatting sqref="D46">
    <cfRule type="expression" dxfId="128" priority="19">
      <formula>MOD(ROW(),2)=0</formula>
    </cfRule>
  </conditionalFormatting>
  <conditionalFormatting sqref="D50">
    <cfRule type="expression" dxfId="127" priority="35">
      <formula>MOD(ROW(),2)=0</formula>
    </cfRule>
  </conditionalFormatting>
  <conditionalFormatting sqref="D52">
    <cfRule type="expression" dxfId="126" priority="28">
      <formula>MOD(ROW(),2)=0</formula>
    </cfRule>
  </conditionalFormatting>
  <conditionalFormatting sqref="D56">
    <cfRule type="expression" dxfId="125" priority="12">
      <formula>MOD(ROW(),2)=0</formula>
    </cfRule>
  </conditionalFormatting>
  <conditionalFormatting sqref="D59">
    <cfRule type="expression" dxfId="124" priority="11">
      <formula>MOD(ROW(),2)=0</formula>
    </cfRule>
  </conditionalFormatting>
  <conditionalFormatting sqref="D61">
    <cfRule type="expression" dxfId="123" priority="7">
      <formula>MOD(ROW(),2)=0</formula>
    </cfRule>
  </conditionalFormatting>
  <conditionalFormatting sqref="D73">
    <cfRule type="expression" dxfId="122" priority="3">
      <formula>MOD(ROW(),2)=0</formula>
    </cfRule>
  </conditionalFormatting>
  <conditionalFormatting sqref="D77">
    <cfRule type="expression" dxfId="121" priority="2">
      <formula>MOD(ROW(),2)=0</formula>
    </cfRule>
  </conditionalFormatting>
  <conditionalFormatting sqref="D84">
    <cfRule type="expression" dxfId="120" priority="1">
      <formula>MOD(ROW(),2)=0</formula>
    </cfRule>
  </conditionalFormatting>
  <conditionalFormatting sqref="E7:E94">
    <cfRule type="expression" dxfId="119" priority="8">
      <formula>MOD(ROW(),2)=0</formula>
    </cfRule>
    <cfRule type="expression" dxfId="118" priority="9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0122B-C232-4686-A513-64548C54C9F4}">
  <sheetPr>
    <tabColor theme="4" tint="-0.499984740745262"/>
    <pageSetUpPr autoPageBreaks="0" fitToPage="1"/>
  </sheetPr>
  <dimension ref="A1:I146"/>
  <sheetViews>
    <sheetView showGridLines="0" topLeftCell="A144" zoomScaleNormal="100" workbookViewId="0">
      <selection activeCell="I35" sqref="I35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5.5703125" style="28" customWidth="1"/>
    <col min="6" max="6" width="0.28515625" style="1" customWidth="1"/>
    <col min="7" max="7" width="11.28515625" style="18" customWidth="1"/>
    <col min="8" max="8" width="11.5703125" style="1" bestFit="1" customWidth="1"/>
    <col min="9" max="9" width="23.7109375" style="1" customWidth="1"/>
    <col min="10" max="10" width="20.5703125" style="1" customWidth="1"/>
    <col min="11" max="12" width="9.42578125" style="1" customWidth="1"/>
    <col min="13" max="16384" width="9" style="1"/>
  </cols>
  <sheetData>
    <row r="1" spans="1:7" ht="57.95" customHeight="1" thickBot="1" x14ac:dyDescent="0.3">
      <c r="A1" s="48" t="s">
        <v>11</v>
      </c>
      <c r="B1" s="48"/>
      <c r="C1" s="48"/>
      <c r="D1" s="48"/>
      <c r="E1" s="48"/>
      <c r="F1" s="3"/>
    </row>
    <row r="2" spans="1:7" ht="37.5" customHeight="1" thickTop="1" x14ac:dyDescent="0.25">
      <c r="A2" s="49" t="s">
        <v>12</v>
      </c>
      <c r="B2" s="49"/>
      <c r="C2" s="15" t="s">
        <v>14</v>
      </c>
      <c r="D2" s="50" t="s">
        <v>15</v>
      </c>
      <c r="E2" s="50"/>
      <c r="F2" s="4"/>
    </row>
    <row r="3" spans="1:7" ht="47.25" customHeight="1" x14ac:dyDescent="0.25">
      <c r="A3" s="51" t="s">
        <v>13</v>
      </c>
      <c r="B3" s="51"/>
      <c r="C3" s="16"/>
      <c r="D3" s="52" t="s">
        <v>16</v>
      </c>
      <c r="E3" s="52"/>
      <c r="F3" s="4"/>
      <c r="G3" s="29"/>
    </row>
    <row r="4" spans="1:7" ht="44.1" customHeight="1" x14ac:dyDescent="0.25">
      <c r="A4" s="11" t="s">
        <v>175</v>
      </c>
      <c r="B4" s="9"/>
      <c r="C4" s="9"/>
      <c r="D4" s="9"/>
      <c r="E4" s="23"/>
    </row>
    <row r="5" spans="1:7" ht="44.1" customHeight="1" x14ac:dyDescent="0.25">
      <c r="A5" s="53" t="s">
        <v>10</v>
      </c>
      <c r="B5" s="53"/>
      <c r="C5" s="53"/>
      <c r="D5" s="53"/>
      <c r="E5" s="53"/>
    </row>
    <row r="6" spans="1:7" s="2" customFormat="1" ht="33.950000000000003" customHeight="1" x14ac:dyDescent="0.25">
      <c r="A6" s="6" t="s">
        <v>4</v>
      </c>
      <c r="B6" s="6" t="s">
        <v>5</v>
      </c>
      <c r="C6" s="6" t="s">
        <v>6</v>
      </c>
      <c r="D6" s="6" t="s">
        <v>7</v>
      </c>
      <c r="E6" s="24" t="s">
        <v>0</v>
      </c>
      <c r="G6" s="19"/>
    </row>
    <row r="7" spans="1:7" s="2" customFormat="1" ht="27" customHeight="1" x14ac:dyDescent="0.25">
      <c r="A7" s="22" t="s">
        <v>20</v>
      </c>
      <c r="B7" s="6"/>
      <c r="C7" s="6"/>
      <c r="D7" s="6"/>
      <c r="E7" s="24"/>
      <c r="G7" s="19"/>
    </row>
    <row r="8" spans="1:7" s="2" customFormat="1" ht="33.75" customHeight="1" x14ac:dyDescent="0.25">
      <c r="A8" s="7" t="s">
        <v>2</v>
      </c>
      <c r="B8" s="7"/>
      <c r="C8" s="5"/>
      <c r="D8" s="10" t="s">
        <v>176</v>
      </c>
      <c r="E8" s="25">
        <v>55647.26</v>
      </c>
      <c r="G8" s="19"/>
    </row>
    <row r="9" spans="1:7" s="2" customFormat="1" ht="33.75" customHeight="1" x14ac:dyDescent="0.25">
      <c r="A9" s="7" t="s">
        <v>2</v>
      </c>
      <c r="B9" s="7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10" t="s">
        <v>21</v>
      </c>
      <c r="E9" s="25"/>
      <c r="G9" s="19"/>
    </row>
    <row r="10" spans="1:7" s="2" customFormat="1" ht="33.75" customHeight="1" x14ac:dyDescent="0.25">
      <c r="A10" s="7" t="s">
        <v>2</v>
      </c>
      <c r="B10" s="7" t="str">
        <f t="array" ref="B10">IFERROR(INDEX(#REF!,SMALL(IF(#REF!=rngInvoice,ROW(#REF!)-ROW(#REF!)), ROW(2:2)), MATCH($B$6,#REF!, 0)),"")</f>
        <v/>
      </c>
      <c r="C10" s="5" t="str">
        <f t="array" ref="C10">IFERROR(INDEX(#REF!,SMALL(IF(#REF!=rngInvoice,ROW(#REF!)-ROW(#REF!)), ROW(2:2)), MATCH($C$6,#REF!, 0)),"")</f>
        <v/>
      </c>
      <c r="D10" s="10" t="s">
        <v>8</v>
      </c>
      <c r="E10" s="25">
        <v>2645.97</v>
      </c>
      <c r="G10" s="19"/>
    </row>
    <row r="11" spans="1:7" s="2" customFormat="1" ht="33.75" customHeight="1" x14ac:dyDescent="0.25">
      <c r="A11" s="7" t="s">
        <v>2</v>
      </c>
      <c r="B11" s="7" t="str" cm="1">
        <f t="array" ref="B11">IFERROR(INDEX(#REF!,SMALL(IF(#REF!=rngInvoice,ROW(#REF!)-ROW(#REF!)), ROW(5:5)), MATCH($B$6,#REF!, 0)),"")</f>
        <v/>
      </c>
      <c r="C11" s="5" t="str" cm="1">
        <f t="array" ref="C11">IFERROR(INDEX(#REF!,SMALL(IF(#REF!=rngInvoice,ROW(#REF!)-ROW(#REF!)), ROW(5:5)), MATCH($C$6,#REF!, 0)),"")</f>
        <v/>
      </c>
      <c r="D11" s="10" t="s">
        <v>9</v>
      </c>
      <c r="E11" s="25">
        <v>5081.54</v>
      </c>
      <c r="G11" s="19"/>
    </row>
    <row r="12" spans="1:7" s="2" customFormat="1" ht="33.75" customHeight="1" x14ac:dyDescent="0.25">
      <c r="A12" s="7" t="s">
        <v>2</v>
      </c>
      <c r="B12" s="7" t="str">
        <f t="array" ref="B12">IFERROR(INDEX(#REF!,SMALL(IF(#REF!=rngInvoice,ROW(#REF!)-ROW(#REF!)), ROW(1:1)), MATCH($B$6,#REF!, 0)),"")</f>
        <v/>
      </c>
      <c r="C12" s="5" t="str">
        <f t="array" ref="C12">IFERROR(INDEX(#REF!,SMALL(IF(#REF!=rngInvoice,ROW(#REF!)-ROW(#REF!)), ROW(1:1)), MATCH($C$6,#REF!, 0)),"")</f>
        <v/>
      </c>
      <c r="D12" s="5" t="s">
        <v>177</v>
      </c>
      <c r="E12" s="25">
        <v>2146.75</v>
      </c>
      <c r="G12" s="19"/>
    </row>
    <row r="13" spans="1:7" s="2" customFormat="1" ht="33.75" customHeight="1" x14ac:dyDescent="0.25">
      <c r="A13" s="7" t="s">
        <v>2</v>
      </c>
      <c r="B13" s="7" t="str">
        <f t="array" ref="B13">IFERROR(INDEX(#REF!,SMALL(IF(#REF!=rngInvoice,ROW(#REF!)-ROW(#REF!)), ROW(2:2)), MATCH($B$6,#REF!, 0)),"")</f>
        <v/>
      </c>
      <c r="C13" s="5" t="str">
        <f t="array" ref="C13">IFERROR(INDEX(#REF!,SMALL(IF(#REF!=rngInvoice,ROW(#REF!)-ROW(#REF!)), ROW(2:2)), MATCH($C$6,#REF!, 0)),"")</f>
        <v/>
      </c>
      <c r="D13" s="10" t="s">
        <v>17</v>
      </c>
      <c r="E13" s="25">
        <v>680.7</v>
      </c>
      <c r="G13" s="19"/>
    </row>
    <row r="14" spans="1:7" s="2" customFormat="1" ht="33.75" customHeight="1" x14ac:dyDescent="0.25">
      <c r="A14" s="7" t="s">
        <v>2</v>
      </c>
      <c r="B14" s="7" t="str" cm="1">
        <f t="array" ref="B14">IFERROR(INDEX(#REF!,SMALL(IF(#REF!=rngInvoice,ROW(#REF!)-ROW(#REF!)), ROW(8:8)), MATCH($B$6,#REF!, 0)),"")</f>
        <v/>
      </c>
      <c r="C14" s="5" t="str" cm="1">
        <f t="array" ref="C14">IFERROR(INDEX(#REF!,SMALL(IF(#REF!=rngInvoice,ROW(#REF!)-ROW(#REF!)), ROW(8:8)), MATCH($C$6,#REF!, 0)),"")</f>
        <v/>
      </c>
      <c r="D14" s="10" t="s">
        <v>40</v>
      </c>
      <c r="E14" s="25">
        <v>2540.7600000000002</v>
      </c>
      <c r="G14" s="19"/>
    </row>
    <row r="15" spans="1:7" s="2" customFormat="1" ht="56.25" customHeight="1" x14ac:dyDescent="0.25">
      <c r="A15" s="7" t="s">
        <v>2</v>
      </c>
      <c r="B15" s="17"/>
      <c r="C15" s="5"/>
      <c r="D15" s="10" t="s">
        <v>18</v>
      </c>
      <c r="E15" s="25">
        <v>9879.34</v>
      </c>
      <c r="G15" s="19"/>
    </row>
    <row r="16" spans="1:7" s="2" customFormat="1" ht="56.25" customHeight="1" x14ac:dyDescent="0.25">
      <c r="A16" s="7" t="s">
        <v>2</v>
      </c>
      <c r="B16" s="17" t="str" cm="1">
        <f t="array" ref="B16">IFERROR(INDEX(#REF!,SMALL(IF(#REF!=rngInvoice,ROW(#REF!)-ROW(#REF!)), ROW(10:10)), MATCH($B$6,#REF!, 0)),"")</f>
        <v/>
      </c>
      <c r="C16" s="5" t="str" cm="1">
        <f t="array" ref="C16">IFERROR(INDEX(#REF!,SMALL(IF(#REF!=rngInvoice,ROW(#REF!)-ROW(#REF!)), ROW(10:10)), MATCH($C$6,#REF!, 0)),"")</f>
        <v/>
      </c>
      <c r="D16" s="10" t="s">
        <v>40</v>
      </c>
      <c r="E16" s="25"/>
      <c r="G16" s="19"/>
    </row>
    <row r="17" spans="1:9" s="2" customFormat="1" ht="40.5" customHeight="1" x14ac:dyDescent="0.25">
      <c r="A17" s="20" t="s">
        <v>3</v>
      </c>
      <c r="B17" s="17"/>
      <c r="C17" s="5"/>
      <c r="D17" s="20"/>
      <c r="E17" s="26">
        <f>SUM(E8:E16)</f>
        <v>78622.319999999992</v>
      </c>
      <c r="G17" s="19"/>
    </row>
    <row r="18" spans="1:9" s="2" customFormat="1" ht="40.5" customHeight="1" x14ac:dyDescent="0.25">
      <c r="A18" s="22" t="s">
        <v>19</v>
      </c>
      <c r="B18" s="17"/>
      <c r="C18" s="5"/>
      <c r="D18" s="10"/>
      <c r="E18" s="25"/>
      <c r="G18" s="19"/>
      <c r="I18" s="39">
        <f>SUM(E17+E146)</f>
        <v>184275.71</v>
      </c>
    </row>
    <row r="19" spans="1:9" s="2" customFormat="1" ht="40.5" customHeight="1" x14ac:dyDescent="0.25">
      <c r="A19" s="7" t="s">
        <v>65</v>
      </c>
      <c r="B19" s="12">
        <v>85821130368</v>
      </c>
      <c r="C19" s="5" t="s">
        <v>1</v>
      </c>
      <c r="D19" s="5" t="s">
        <v>66</v>
      </c>
      <c r="E19" s="36">
        <v>18.260000000000002</v>
      </c>
      <c r="G19" s="19"/>
    </row>
    <row r="20" spans="1:9" s="2" customFormat="1" ht="40.5" customHeight="1" x14ac:dyDescent="0.25">
      <c r="A20" s="21" t="s">
        <v>67</v>
      </c>
      <c r="B20" s="12"/>
      <c r="C20" s="5"/>
      <c r="D20" s="5"/>
      <c r="E20" s="37">
        <f>SUBTOTAL(109,E19:E19)</f>
        <v>18.260000000000002</v>
      </c>
      <c r="G20" s="19"/>
    </row>
    <row r="21" spans="1:9" s="2" customFormat="1" ht="40.5" customHeight="1" x14ac:dyDescent="0.25">
      <c r="A21" s="7" t="s">
        <v>68</v>
      </c>
      <c r="B21" s="38">
        <v>87311810356</v>
      </c>
      <c r="C21" s="5" t="s">
        <v>69</v>
      </c>
      <c r="D21" s="10" t="s">
        <v>70</v>
      </c>
      <c r="E21" s="36">
        <v>78.819999999999993</v>
      </c>
      <c r="G21" s="19"/>
      <c r="I21" s="39"/>
    </row>
    <row r="22" spans="1:9" s="2" customFormat="1" ht="40.5" customHeight="1" x14ac:dyDescent="0.25">
      <c r="A22" s="21" t="s">
        <v>71</v>
      </c>
      <c r="B22" s="38" t="str" cm="1">
        <f t="array" ref="B22">IFERROR(INDEX(#REF!,SMALL(IF(#REF!=rngInvoice,ROW(#REF!)-ROW(#REF!)), ROW(#REF!)), MATCH($B$6,#REF!, 0)),"")</f>
        <v/>
      </c>
      <c r="C22" s="5" t="str" cm="1">
        <f t="array" ref="C22">IFERROR(INDEX(#REF!,SMALL(IF(#REF!=rngInvoice,ROW(#REF!)-ROW(#REF!)), ROW(#REF!)), MATCH($C$6,#REF!, 0)),"")</f>
        <v/>
      </c>
      <c r="D22" s="10"/>
      <c r="E22" s="37">
        <f>SUBTOTAL(109,E21:E21)</f>
        <v>78.819999999999993</v>
      </c>
      <c r="G22" s="19"/>
      <c r="I22" s="39"/>
    </row>
    <row r="23" spans="1:9" s="2" customFormat="1" ht="40.5" customHeight="1" x14ac:dyDescent="0.25">
      <c r="A23" s="7" t="s">
        <v>72</v>
      </c>
      <c r="B23" s="12">
        <v>81793146560</v>
      </c>
      <c r="C23" s="5" t="s">
        <v>1</v>
      </c>
      <c r="D23" s="10" t="s">
        <v>70</v>
      </c>
      <c r="E23" s="36">
        <v>111.89</v>
      </c>
      <c r="G23" s="19"/>
    </row>
    <row r="24" spans="1:9" s="2" customFormat="1" ht="40.5" customHeight="1" x14ac:dyDescent="0.25">
      <c r="A24" s="21" t="s">
        <v>73</v>
      </c>
      <c r="B24" s="12" t="s">
        <v>74</v>
      </c>
      <c r="C24" s="5" t="s">
        <v>74</v>
      </c>
      <c r="D24" s="5"/>
      <c r="E24" s="37">
        <f>SUM(E23:E23)</f>
        <v>111.89</v>
      </c>
      <c r="G24" s="19"/>
    </row>
    <row r="25" spans="1:9" s="2" customFormat="1" ht="40.5" customHeight="1" x14ac:dyDescent="0.25">
      <c r="A25" s="7" t="s">
        <v>82</v>
      </c>
      <c r="B25" s="12">
        <v>54013697016</v>
      </c>
      <c r="C25" s="5" t="s">
        <v>1</v>
      </c>
      <c r="D25" s="10" t="s">
        <v>83</v>
      </c>
      <c r="E25" s="36">
        <v>70.709999999999994</v>
      </c>
      <c r="G25" s="19"/>
    </row>
    <row r="26" spans="1:9" s="2" customFormat="1" ht="40.5" customHeight="1" x14ac:dyDescent="0.25">
      <c r="A26" s="21" t="s">
        <v>84</v>
      </c>
      <c r="B26" s="12" t="str" cm="1">
        <f t="array" ref="B26">IFERROR(INDEX(#REF!,SMALL(IF(#REF!=rngInvoice,ROW(#REF!)-ROW(#REF!)), ROW(#REF!)), MATCH($B$6,#REF!, 0)),"")</f>
        <v/>
      </c>
      <c r="C26" s="5" t="str" cm="1">
        <f t="array" ref="C26">IFERROR(INDEX(#REF!,SMALL(IF(#REF!=rngInvoice,ROW(#REF!)-ROW(#REF!)), ROW(#REF!)), MATCH($C$6,#REF!, 0)),"")</f>
        <v/>
      </c>
      <c r="D26" s="5"/>
      <c r="E26" s="37">
        <f>SUM(E25:E25)</f>
        <v>70.709999999999994</v>
      </c>
      <c r="G26" s="19"/>
    </row>
    <row r="27" spans="1:9" s="2" customFormat="1" ht="40.5" customHeight="1" x14ac:dyDescent="0.25">
      <c r="A27" s="7" t="s">
        <v>240</v>
      </c>
      <c r="B27" s="12">
        <v>2768015146</v>
      </c>
      <c r="C27" s="5" t="s">
        <v>1</v>
      </c>
      <c r="D27" s="10" t="s">
        <v>40</v>
      </c>
      <c r="E27" s="30">
        <v>163.72</v>
      </c>
      <c r="G27" s="19"/>
    </row>
    <row r="28" spans="1:9" s="2" customFormat="1" ht="40.5" customHeight="1" x14ac:dyDescent="0.25">
      <c r="A28" s="21" t="s">
        <v>241</v>
      </c>
      <c r="B28" s="12" t="str" cm="1">
        <f t="array" ref="B28">IFERROR(INDEX(#REF!,SMALL(IF(#REF!=rngInvoice,ROW(#REF!)-ROW(#REF!)), ROW(20:20)), MATCH($B$6,#REF!, 0)),"")</f>
        <v/>
      </c>
      <c r="C28" s="5" t="str" cm="1">
        <f t="array" ref="C28">IFERROR(INDEX(#REF!,SMALL(IF(#REF!=rngInvoice,ROW(#REF!)-ROW(#REF!)), ROW(20:20)), MATCH($C$6,#REF!, 0)),"")</f>
        <v/>
      </c>
      <c r="D28" s="5"/>
      <c r="E28" s="26">
        <f>SUM(E27)</f>
        <v>163.72</v>
      </c>
      <c r="G28" s="19"/>
    </row>
    <row r="29" spans="1:9" s="2" customFormat="1" ht="40.5" customHeight="1" x14ac:dyDescent="0.25">
      <c r="A29" s="40" t="s">
        <v>86</v>
      </c>
      <c r="B29" s="12">
        <v>26187994862</v>
      </c>
      <c r="C29" s="5" t="s">
        <v>1</v>
      </c>
      <c r="D29" s="10" t="s">
        <v>87</v>
      </c>
      <c r="E29" s="36">
        <v>489.6</v>
      </c>
      <c r="G29" s="19"/>
    </row>
    <row r="30" spans="1:9" s="2" customFormat="1" ht="40.5" customHeight="1" x14ac:dyDescent="0.25">
      <c r="A30" s="41" t="s">
        <v>88</v>
      </c>
      <c r="B30" s="12" t="str" cm="1">
        <f t="array" ref="B30">IFERROR(INDEX(#REF!,SMALL(IF(#REF!=rngInvoice,ROW(#REF!)-ROW(#REF!)), ROW(22:22)), MATCH($B$6,#REF!, 0)),"")</f>
        <v/>
      </c>
      <c r="C30" s="5" t="str" cm="1">
        <f t="array" ref="C30">IFERROR(INDEX(#REF!,SMALL(IF(#REF!=rngInvoice,ROW(#REF!)-ROW(#REF!)), ROW(22:22)), MATCH($C$6,#REF!, 0)),"")</f>
        <v/>
      </c>
      <c r="D30" s="5"/>
      <c r="E30" s="37">
        <f>SUM(E29)</f>
        <v>489.6</v>
      </c>
      <c r="G30" s="19"/>
    </row>
    <row r="31" spans="1:9" s="2" customFormat="1" ht="40.5" customHeight="1" x14ac:dyDescent="0.25">
      <c r="A31" s="7" t="s">
        <v>273</v>
      </c>
      <c r="B31" s="12">
        <v>57189591567</v>
      </c>
      <c r="C31" s="5" t="s">
        <v>1</v>
      </c>
      <c r="D31" s="5" t="s">
        <v>104</v>
      </c>
      <c r="E31" s="36">
        <v>235</v>
      </c>
      <c r="G31" s="19"/>
    </row>
    <row r="32" spans="1:9" s="2" customFormat="1" ht="40.5" customHeight="1" x14ac:dyDescent="0.25">
      <c r="A32" s="7" t="s">
        <v>273</v>
      </c>
      <c r="B32" s="12">
        <v>57189591567</v>
      </c>
      <c r="C32" s="5" t="s">
        <v>1</v>
      </c>
      <c r="D32" s="10" t="s">
        <v>275</v>
      </c>
      <c r="E32" s="36">
        <v>737.5</v>
      </c>
      <c r="G32" s="19"/>
    </row>
    <row r="33" spans="1:7" s="2" customFormat="1" ht="40.5" customHeight="1" x14ac:dyDescent="0.25">
      <c r="A33" s="7" t="s">
        <v>273</v>
      </c>
      <c r="B33" s="12">
        <v>57189591567</v>
      </c>
      <c r="C33" s="5" t="s">
        <v>1</v>
      </c>
      <c r="D33" s="10" t="s">
        <v>99</v>
      </c>
      <c r="E33" s="36">
        <v>70</v>
      </c>
      <c r="G33" s="19"/>
    </row>
    <row r="34" spans="1:7" s="2" customFormat="1" ht="40.5" customHeight="1" x14ac:dyDescent="0.25">
      <c r="A34" s="41" t="s">
        <v>274</v>
      </c>
      <c r="B34" s="12"/>
      <c r="C34" s="5" t="s">
        <v>1</v>
      </c>
      <c r="D34" s="10" t="s">
        <v>98</v>
      </c>
      <c r="E34" s="26">
        <f>SUBTOTAL(109,E31:E33)</f>
        <v>1042.5</v>
      </c>
      <c r="G34" s="19"/>
    </row>
    <row r="35" spans="1:7" s="2" customFormat="1" ht="40.5" customHeight="1" x14ac:dyDescent="0.25">
      <c r="A35" s="40" t="s">
        <v>271</v>
      </c>
      <c r="B35" s="12">
        <v>70157232090</v>
      </c>
      <c r="C35" s="5" t="s">
        <v>1</v>
      </c>
      <c r="D35" s="10" t="s">
        <v>269</v>
      </c>
      <c r="E35" s="30">
        <v>150</v>
      </c>
      <c r="G35" s="19"/>
    </row>
    <row r="36" spans="1:7" s="2" customFormat="1" ht="40.5" customHeight="1" x14ac:dyDescent="0.25">
      <c r="A36" s="41" t="s">
        <v>272</v>
      </c>
      <c r="B36" s="12" t="str" cm="1">
        <f t="array" ref="B36">IFERROR(INDEX(#REF!,SMALL(IF(#REF!=rngInvoice,ROW(#REF!)-ROW(#REF!)), ROW(#REF!)), MATCH($B$6,#REF!, 0)),"")</f>
        <v/>
      </c>
      <c r="C36" s="5" t="str" cm="1">
        <f t="array" ref="C36">IFERROR(INDEX(#REF!,SMALL(IF(#REF!=rngInvoice,ROW(#REF!)-ROW(#REF!)), ROW(#REF!)), MATCH($C$6,#REF!, 0)),"")</f>
        <v/>
      </c>
      <c r="D36" s="5"/>
      <c r="E36" s="26">
        <f>SUM(E35)</f>
        <v>150</v>
      </c>
      <c r="G36" s="19"/>
    </row>
    <row r="37" spans="1:7" s="2" customFormat="1" ht="40.5" customHeight="1" x14ac:dyDescent="0.25">
      <c r="A37" s="40" t="s">
        <v>95</v>
      </c>
      <c r="B37" s="12">
        <v>92652872761</v>
      </c>
      <c r="C37" s="5" t="s">
        <v>1</v>
      </c>
      <c r="D37" s="10" t="s">
        <v>99</v>
      </c>
      <c r="E37" s="36">
        <v>38.659999999999997</v>
      </c>
      <c r="G37" s="19"/>
    </row>
    <row r="38" spans="1:7" s="2" customFormat="1" ht="40.5" customHeight="1" x14ac:dyDescent="0.25">
      <c r="A38" s="40" t="s">
        <v>95</v>
      </c>
      <c r="B38" s="12">
        <v>92652872761</v>
      </c>
      <c r="C38" s="5" t="s">
        <v>1</v>
      </c>
      <c r="D38" s="10" t="s">
        <v>270</v>
      </c>
      <c r="E38" s="36">
        <v>33.6</v>
      </c>
      <c r="G38" s="19"/>
    </row>
    <row r="39" spans="1:7" s="2" customFormat="1" ht="40.5" customHeight="1" x14ac:dyDescent="0.25">
      <c r="A39" s="40" t="s">
        <v>95</v>
      </c>
      <c r="B39" s="12">
        <v>92652872761</v>
      </c>
      <c r="C39" s="5" t="s">
        <v>1</v>
      </c>
      <c r="D39" s="10" t="s">
        <v>25</v>
      </c>
      <c r="E39" s="36">
        <v>271.06</v>
      </c>
      <c r="G39" s="19"/>
    </row>
    <row r="40" spans="1:7" s="2" customFormat="1" ht="40.5" customHeight="1" x14ac:dyDescent="0.25">
      <c r="A40" s="41" t="s">
        <v>96</v>
      </c>
      <c r="B40" s="12" t="str" cm="1">
        <f t="array" ref="B40">IFERROR(INDEX(#REF!,SMALL(IF(#REF!=rngInvoice,ROW(#REF!)-ROW(#REF!)), ROW(#REF!)), MATCH($B$6,#REF!, 0)),"")</f>
        <v/>
      </c>
      <c r="C40" s="5" t="str" cm="1">
        <f t="array" ref="C40">IFERROR(INDEX(#REF!,SMALL(IF(#REF!=rngInvoice,ROW(#REF!)-ROW(#REF!)), ROW(#REF!)), MATCH($C$6,#REF!, 0)),"")</f>
        <v/>
      </c>
      <c r="D40" s="10"/>
      <c r="E40" s="37">
        <f>SUBTOTAL(109,E37:E39)</f>
        <v>343.32</v>
      </c>
      <c r="G40" s="19"/>
    </row>
    <row r="41" spans="1:7" s="2" customFormat="1" ht="40.5" customHeight="1" x14ac:dyDescent="0.25">
      <c r="A41" s="40" t="s">
        <v>267</v>
      </c>
      <c r="B41" s="12">
        <v>80885983918</v>
      </c>
      <c r="C41" s="5" t="s">
        <v>1</v>
      </c>
      <c r="D41" s="10" t="s">
        <v>269</v>
      </c>
      <c r="E41" s="36">
        <v>155</v>
      </c>
      <c r="G41" s="19"/>
    </row>
    <row r="42" spans="1:7" s="2" customFormat="1" ht="40.5" customHeight="1" x14ac:dyDescent="0.25">
      <c r="A42" s="40" t="s">
        <v>267</v>
      </c>
      <c r="B42" s="12">
        <v>80885983918</v>
      </c>
      <c r="C42" s="5" t="s">
        <v>1</v>
      </c>
      <c r="D42" s="10" t="s">
        <v>98</v>
      </c>
      <c r="E42" s="36">
        <v>45.2</v>
      </c>
      <c r="G42" s="19"/>
    </row>
    <row r="43" spans="1:7" s="2" customFormat="1" ht="40.5" customHeight="1" x14ac:dyDescent="0.25">
      <c r="A43" s="41" t="s">
        <v>268</v>
      </c>
      <c r="B43" s="12" t="str" cm="1">
        <f t="array" ref="B43">IFERROR(INDEX(#REF!,SMALL(IF(#REF!=rngInvoice,ROW(#REF!)-ROW(#REF!)), ROW(33:33)), MATCH($B$6,#REF!, 0)),"")</f>
        <v/>
      </c>
      <c r="C43" s="5" t="str" cm="1">
        <f t="array" ref="C43">IFERROR(INDEX(#REF!,SMALL(IF(#REF!=rngInvoice,ROW(#REF!)-ROW(#REF!)), ROW(33:33)), MATCH($C$6,#REF!, 0)),"")</f>
        <v/>
      </c>
      <c r="D43" s="10"/>
      <c r="E43" s="37">
        <f>SUBTOTAL(109,E41:E42)</f>
        <v>200.2</v>
      </c>
      <c r="G43" s="19"/>
    </row>
    <row r="44" spans="1:7" s="2" customFormat="1" ht="40.5" customHeight="1" x14ac:dyDescent="0.25">
      <c r="A44" s="40" t="s">
        <v>35</v>
      </c>
      <c r="B44" s="12">
        <v>93478415300</v>
      </c>
      <c r="C44" s="5" t="s">
        <v>1</v>
      </c>
      <c r="D44" s="10" t="s">
        <v>25</v>
      </c>
      <c r="E44" s="36">
        <v>950</v>
      </c>
      <c r="G44" s="19"/>
    </row>
    <row r="45" spans="1:7" s="2" customFormat="1" ht="40.5" customHeight="1" x14ac:dyDescent="0.25">
      <c r="A45" s="41" t="s">
        <v>276</v>
      </c>
      <c r="B45" s="12" t="str" cm="1">
        <f t="array" ref="B45">IFERROR(INDEX(#REF!,SMALL(IF(#REF!=rngInvoice,ROW(#REF!)-ROW(#REF!)), ROW(33:33)), MATCH($B$6,#REF!, 0)),"")</f>
        <v/>
      </c>
      <c r="C45" s="5" t="str" cm="1">
        <f t="array" ref="C45">IFERROR(INDEX(#REF!,SMALL(IF(#REF!=rngInvoice,ROW(#REF!)-ROW(#REF!)), ROW(33:33)), MATCH($C$6,#REF!, 0)),"")</f>
        <v/>
      </c>
      <c r="D45" s="10"/>
      <c r="E45" s="37">
        <f>SUBTOTAL(109,E44)</f>
        <v>950</v>
      </c>
      <c r="G45" s="19"/>
    </row>
    <row r="46" spans="1:7" s="2" customFormat="1" ht="40.5" customHeight="1" x14ac:dyDescent="0.25">
      <c r="A46" s="40" t="s">
        <v>277</v>
      </c>
      <c r="B46" s="12">
        <v>40429548086</v>
      </c>
      <c r="C46" s="5" t="s">
        <v>279</v>
      </c>
      <c r="D46" s="10" t="s">
        <v>70</v>
      </c>
      <c r="E46" s="36">
        <v>1500</v>
      </c>
      <c r="G46" s="19"/>
    </row>
    <row r="47" spans="1:7" s="2" customFormat="1" ht="40.5" customHeight="1" x14ac:dyDescent="0.25">
      <c r="A47" s="41" t="s">
        <v>278</v>
      </c>
      <c r="B47" s="12" t="str" cm="1">
        <f t="array" ref="B47">IFERROR(INDEX(#REF!,SMALL(IF(#REF!=rngInvoice,ROW(#REF!)-ROW(#REF!)), ROW(33:33)), MATCH($B$6,#REF!, 0)),"")</f>
        <v/>
      </c>
      <c r="C47" s="5" t="str" cm="1">
        <f t="array" ref="C47">IFERROR(INDEX(#REF!,SMALL(IF(#REF!=rngInvoice,ROW(#REF!)-ROW(#REF!)), ROW(33:33)), MATCH($C$6,#REF!, 0)),"")</f>
        <v/>
      </c>
      <c r="D47" s="10"/>
      <c r="E47" s="37">
        <f>SUBTOTAL(109,E46)</f>
        <v>1500</v>
      </c>
      <c r="G47" s="19"/>
    </row>
    <row r="48" spans="1:7" s="2" customFormat="1" ht="40.5" customHeight="1" x14ac:dyDescent="0.25">
      <c r="A48" s="40" t="s">
        <v>258</v>
      </c>
      <c r="B48" s="12">
        <v>98824285346</v>
      </c>
      <c r="C48" s="5" t="s">
        <v>260</v>
      </c>
      <c r="D48" s="10" t="s">
        <v>78</v>
      </c>
      <c r="E48" s="36">
        <v>34.21</v>
      </c>
      <c r="G48" s="19"/>
    </row>
    <row r="49" spans="1:7" s="2" customFormat="1" ht="40.5" customHeight="1" x14ac:dyDescent="0.25">
      <c r="A49" s="41" t="s">
        <v>259</v>
      </c>
      <c r="B49" s="12" t="str" cm="1">
        <f t="array" ref="B49">IFERROR(INDEX(#REF!,SMALL(IF(#REF!=rngInvoice,ROW(#REF!)-ROW(#REF!)), ROW(33:33)), MATCH($B$6,#REF!, 0)),"")</f>
        <v/>
      </c>
      <c r="C49" s="5" t="str" cm="1">
        <f t="array" ref="C49">IFERROR(INDEX(#REF!,SMALL(IF(#REF!=rngInvoice,ROW(#REF!)-ROW(#REF!)), ROW(33:33)), MATCH($C$6,#REF!, 0)),"")</f>
        <v/>
      </c>
      <c r="D49" s="10"/>
      <c r="E49" s="37">
        <f>SUBTOTAL(109,E48)</f>
        <v>34.21</v>
      </c>
      <c r="G49" s="19"/>
    </row>
    <row r="50" spans="1:7" s="2" customFormat="1" ht="40.5" customHeight="1" x14ac:dyDescent="0.25">
      <c r="A50" s="40" t="s">
        <v>264</v>
      </c>
      <c r="B50" s="12">
        <v>59323723357</v>
      </c>
      <c r="C50" s="5" t="s">
        <v>265</v>
      </c>
      <c r="D50" s="10" t="s">
        <v>25</v>
      </c>
      <c r="E50" s="36">
        <v>1500</v>
      </c>
      <c r="G50" s="19"/>
    </row>
    <row r="51" spans="1:7" s="2" customFormat="1" ht="40.5" customHeight="1" x14ac:dyDescent="0.25">
      <c r="A51" s="41" t="s">
        <v>266</v>
      </c>
      <c r="B51" s="12" t="str" cm="1">
        <f t="array" ref="B51">IFERROR(INDEX(#REF!,SMALL(IF(#REF!=rngInvoice,ROW(#REF!)-ROW(#REF!)), ROW(35:35)), MATCH($B$6,#REF!, 0)),"")</f>
        <v/>
      </c>
      <c r="C51" s="5" t="str" cm="1">
        <f t="array" ref="C51">IFERROR(INDEX(#REF!,SMALL(IF(#REF!=rngInvoice,ROW(#REF!)-ROW(#REF!)), ROW(35:35)), MATCH($C$6,#REF!, 0)),"")</f>
        <v/>
      </c>
      <c r="D51" s="10"/>
      <c r="E51" s="37">
        <f>SUBTOTAL(109,E50)</f>
        <v>1500</v>
      </c>
      <c r="G51" s="19"/>
    </row>
    <row r="52" spans="1:7" s="2" customFormat="1" ht="40.5" customHeight="1" x14ac:dyDescent="0.25">
      <c r="A52" s="40" t="s">
        <v>261</v>
      </c>
      <c r="B52" s="12">
        <v>88190092207</v>
      </c>
      <c r="C52" s="5" t="s">
        <v>262</v>
      </c>
      <c r="D52" s="10" t="s">
        <v>25</v>
      </c>
      <c r="E52" s="36">
        <v>1675</v>
      </c>
      <c r="G52" s="19"/>
    </row>
    <row r="53" spans="1:7" s="2" customFormat="1" ht="40.5" customHeight="1" x14ac:dyDescent="0.25">
      <c r="A53" s="41" t="s">
        <v>263</v>
      </c>
      <c r="B53" s="12" t="str" cm="1">
        <f t="array" ref="B53">IFERROR(INDEX(#REF!,SMALL(IF(#REF!=rngInvoice,ROW(#REF!)-ROW(#REF!)), ROW(33:33)), MATCH($B$6,#REF!, 0)),"")</f>
        <v/>
      </c>
      <c r="C53" s="5" t="str" cm="1">
        <f t="array" ref="C53">IFERROR(INDEX(#REF!,SMALL(IF(#REF!=rngInvoice,ROW(#REF!)-ROW(#REF!)), ROW(33:33)), MATCH($C$6,#REF!, 0)),"")</f>
        <v/>
      </c>
      <c r="D53" s="10"/>
      <c r="E53" s="37">
        <f>SUBTOTAL(109,E52)</f>
        <v>1675</v>
      </c>
      <c r="G53" s="19"/>
    </row>
    <row r="54" spans="1:7" s="2" customFormat="1" ht="40.5" customHeight="1" x14ac:dyDescent="0.25">
      <c r="A54" s="7" t="s">
        <v>89</v>
      </c>
      <c r="B54" s="7">
        <v>73294314024</v>
      </c>
      <c r="C54" s="5" t="s">
        <v>1</v>
      </c>
      <c r="D54" s="5" t="s">
        <v>78</v>
      </c>
      <c r="E54" s="36">
        <v>68.36</v>
      </c>
      <c r="G54" s="19"/>
    </row>
    <row r="55" spans="1:7" s="2" customFormat="1" ht="40.5" customHeight="1" x14ac:dyDescent="0.25">
      <c r="A55" s="41" t="s">
        <v>90</v>
      </c>
      <c r="B55" s="7" t="str" cm="1">
        <f t="array" ref="B55">IFERROR(INDEX(#REF!,SMALL(IF(#REF!=rngInvoice,ROW(#REF!)-ROW(#REF!)), ROW(23:23)), MATCH($B$6,#REF!, 0)),"")</f>
        <v/>
      </c>
      <c r="C55" s="5"/>
      <c r="D55" s="10"/>
      <c r="E55" s="37">
        <f>SUM(E54)</f>
        <v>68.36</v>
      </c>
      <c r="G55" s="19"/>
    </row>
    <row r="56" spans="1:7" s="2" customFormat="1" ht="40.5" customHeight="1" x14ac:dyDescent="0.25">
      <c r="A56" s="7" t="s">
        <v>246</v>
      </c>
      <c r="B56" s="12">
        <v>81728428454</v>
      </c>
      <c r="C56" s="5" t="s">
        <v>1</v>
      </c>
      <c r="D56" s="10" t="s">
        <v>25</v>
      </c>
      <c r="E56" s="25">
        <v>2222.79</v>
      </c>
      <c r="G56" s="19"/>
    </row>
    <row r="57" spans="1:7" s="2" customFormat="1" ht="40.5" customHeight="1" x14ac:dyDescent="0.25">
      <c r="A57" s="21" t="s">
        <v>247</v>
      </c>
      <c r="B57" s="12"/>
      <c r="C57" s="5"/>
      <c r="D57" s="5"/>
      <c r="E57" s="26">
        <f>SUBTOTAL(109,E56:E56)</f>
        <v>2222.79</v>
      </c>
      <c r="G57" s="19"/>
    </row>
    <row r="58" spans="1:7" s="2" customFormat="1" ht="40.5" customHeight="1" x14ac:dyDescent="0.25">
      <c r="A58" s="41" t="s">
        <v>242</v>
      </c>
      <c r="B58" s="12">
        <v>71337768</v>
      </c>
      <c r="C58" s="5" t="s">
        <v>243</v>
      </c>
      <c r="D58" s="10" t="s">
        <v>244</v>
      </c>
      <c r="E58" s="30">
        <v>1000</v>
      </c>
      <c r="G58" s="19"/>
    </row>
    <row r="59" spans="1:7" s="2" customFormat="1" ht="40.5" customHeight="1" x14ac:dyDescent="0.25">
      <c r="A59" s="41" t="s">
        <v>245</v>
      </c>
      <c r="B59" s="12" t="str" cm="1">
        <f t="array" ref="B59">IFERROR(INDEX(#REF!,SMALL(IF(#REF!=rngInvoice,ROW(#REF!)-ROW(#REF!)), ROW(13:13)), MATCH($B$6,#REF!, 0)),"")</f>
        <v/>
      </c>
      <c r="C59" s="5" t="str" cm="1">
        <f t="array" ref="C59">IFERROR(INDEX(#REF!,SMALL(IF(#REF!=rngInvoice,ROW(#REF!)-ROW(#REF!)), ROW(13:13)), MATCH($C$6,#REF!, 0)),"")</f>
        <v/>
      </c>
      <c r="D59" s="5"/>
      <c r="E59" s="26">
        <f>SUBTOTAL(109,E58)</f>
        <v>1000</v>
      </c>
      <c r="G59" s="19"/>
    </row>
    <row r="60" spans="1:7" s="2" customFormat="1" ht="40.5" customHeight="1" x14ac:dyDescent="0.25">
      <c r="A60" s="7" t="s">
        <v>26</v>
      </c>
      <c r="B60" s="12">
        <v>27759560625</v>
      </c>
      <c r="C60" s="5" t="s">
        <v>1</v>
      </c>
      <c r="D60" s="10" t="s">
        <v>27</v>
      </c>
      <c r="E60" s="36">
        <v>756.01</v>
      </c>
      <c r="G60" s="19"/>
    </row>
    <row r="61" spans="1:7" s="2" customFormat="1" ht="40.5" customHeight="1" x14ac:dyDescent="0.25">
      <c r="A61" s="21" t="s">
        <v>29</v>
      </c>
      <c r="B61" s="12" t="str" cm="1">
        <f t="array" ref="B61">IFERROR(INDEX(#REF!,SMALL(IF(#REF!=rngInvoice,ROW(#REF!)-ROW(#REF!)), ROW(19:19)), MATCH($B$6,#REF!, 0)),"")</f>
        <v/>
      </c>
      <c r="C61" s="5"/>
      <c r="D61" s="5"/>
      <c r="E61" s="37">
        <f>SUM(E60)</f>
        <v>756.01</v>
      </c>
      <c r="G61" s="19"/>
    </row>
    <row r="62" spans="1:7" s="2" customFormat="1" ht="40.5" customHeight="1" x14ac:dyDescent="0.25">
      <c r="A62" s="7" t="s">
        <v>136</v>
      </c>
      <c r="B62" s="12">
        <v>5743327409</v>
      </c>
      <c r="C62" s="5" t="s">
        <v>1</v>
      </c>
      <c r="D62" s="10" t="s">
        <v>98</v>
      </c>
      <c r="E62" s="30">
        <v>756</v>
      </c>
      <c r="G62" s="19"/>
    </row>
    <row r="63" spans="1:7" s="2" customFormat="1" ht="40.5" customHeight="1" x14ac:dyDescent="0.25">
      <c r="A63" s="21" t="s">
        <v>139</v>
      </c>
      <c r="B63" s="12" t="str" cm="1">
        <f t="array" ref="B63">IFERROR(INDEX(#REF!,SMALL(IF(#REF!=rngInvoice,ROW(#REF!)-ROW(#REF!)), ROW(13:13)), MATCH($B$6,#REF!, 0)),"")</f>
        <v/>
      </c>
      <c r="C63" s="5" t="str" cm="1">
        <f t="array" ref="C63">IFERROR(INDEX(#REF!,SMALL(IF(#REF!=rngInvoice,ROW(#REF!)-ROW(#REF!)), ROW(13:13)), MATCH($C$6,#REF!, 0)),"")</f>
        <v/>
      </c>
      <c r="D63" s="5"/>
      <c r="E63" s="26">
        <f>SUBTOTAL(109,E62)</f>
        <v>756</v>
      </c>
      <c r="G63" s="19"/>
    </row>
    <row r="64" spans="1:7" s="2" customFormat="1" ht="40.5" customHeight="1" x14ac:dyDescent="0.25">
      <c r="A64" s="7" t="s">
        <v>256</v>
      </c>
      <c r="B64" s="12">
        <v>70116357901</v>
      </c>
      <c r="C64" s="5" t="s">
        <v>1</v>
      </c>
      <c r="D64" s="10" t="s">
        <v>78</v>
      </c>
      <c r="E64" s="30">
        <v>320.81</v>
      </c>
      <c r="G64" s="19"/>
    </row>
    <row r="65" spans="1:9" s="2" customFormat="1" ht="40.5" customHeight="1" x14ac:dyDescent="0.25">
      <c r="A65" s="21" t="s">
        <v>257</v>
      </c>
      <c r="B65" s="12" t="str" cm="1">
        <f t="array" ref="B65">IFERROR(INDEX(#REF!,SMALL(IF(#REF!=rngInvoice,ROW(#REF!)-ROW(#REF!)), ROW(10:10)), MATCH($B$6,#REF!, 0)),"")</f>
        <v/>
      </c>
      <c r="C65" s="5" t="str" cm="1">
        <f t="array" ref="C65">IFERROR(INDEX(#REF!,SMALL(IF(#REF!=rngInvoice,ROW(#REF!)-ROW(#REF!)), ROW(10:10)), MATCH($C$6,#REF!, 0)),"")</f>
        <v/>
      </c>
      <c r="D65" s="5"/>
      <c r="E65" s="26">
        <f>SUM(E64:E64)</f>
        <v>320.81</v>
      </c>
      <c r="G65" s="19"/>
    </row>
    <row r="66" spans="1:9" s="2" customFormat="1" ht="40.5" customHeight="1" x14ac:dyDescent="0.25">
      <c r="A66" s="7" t="s">
        <v>108</v>
      </c>
      <c r="B66" s="12">
        <v>35639958412</v>
      </c>
      <c r="C66" s="5" t="s">
        <v>1</v>
      </c>
      <c r="D66" s="5" t="s">
        <v>104</v>
      </c>
      <c r="E66" s="30">
        <v>352.81</v>
      </c>
      <c r="G66" s="19"/>
    </row>
    <row r="67" spans="1:9" s="2" customFormat="1" ht="40.5" customHeight="1" x14ac:dyDescent="0.25">
      <c r="A67" s="7" t="s">
        <v>108</v>
      </c>
      <c r="B67" s="12">
        <v>35639958412</v>
      </c>
      <c r="C67" s="5" t="s">
        <v>1</v>
      </c>
      <c r="D67" s="5" t="s">
        <v>78</v>
      </c>
      <c r="E67" s="30">
        <v>23.38</v>
      </c>
      <c r="G67" s="19"/>
    </row>
    <row r="68" spans="1:9" s="2" customFormat="1" ht="40.5" customHeight="1" x14ac:dyDescent="0.25">
      <c r="A68" s="21" t="s">
        <v>109</v>
      </c>
      <c r="B68" s="12" t="str" cm="1">
        <f t="array" ref="B68">IFERROR(INDEX(#REF!,SMALL(IF(#REF!=rngInvoice,ROW(#REF!)-ROW(#REF!)), ROW(60:60)), MATCH($B$6,#REF!, 0)),"")</f>
        <v/>
      </c>
      <c r="C68" s="5" t="str" cm="1">
        <f t="array" ref="C68">IFERROR(INDEX(#REF!,SMALL(IF(#REF!=rngInvoice,ROW(#REF!)-ROW(#REF!)), ROW(60:60)), MATCH($C$6,#REF!, 0)),"")</f>
        <v/>
      </c>
      <c r="D68" s="5"/>
      <c r="E68" s="26">
        <f>SUM(E66:E67)</f>
        <v>376.19</v>
      </c>
      <c r="G68" s="19"/>
    </row>
    <row r="69" spans="1:9" s="2" customFormat="1" ht="40.5" customHeight="1" x14ac:dyDescent="0.25">
      <c r="A69" s="7" t="s">
        <v>140</v>
      </c>
      <c r="B69" s="12">
        <v>79712364314</v>
      </c>
      <c r="C69" s="5" t="s">
        <v>1</v>
      </c>
      <c r="D69" s="10" t="s">
        <v>141</v>
      </c>
      <c r="E69" s="30">
        <v>1500</v>
      </c>
      <c r="G69" s="19"/>
    </row>
    <row r="70" spans="1:9" s="2" customFormat="1" ht="40.5" customHeight="1" x14ac:dyDescent="0.25">
      <c r="A70" s="21" t="s">
        <v>142</v>
      </c>
      <c r="B70" s="12" t="str" cm="1">
        <f t="array" ref="B70">IFERROR(INDEX(#REF!,SMALL(IF(#REF!=rngInvoice,ROW(#REF!)-ROW(#REF!)), ROW(15:15)), MATCH($B$6,#REF!, 0)),"")</f>
        <v/>
      </c>
      <c r="C70" s="5" t="str" cm="1">
        <f t="array" ref="C70">IFERROR(INDEX(#REF!,SMALL(IF(#REF!=rngInvoice,ROW(#REF!)-ROW(#REF!)), ROW(15:15)), MATCH($C$6,#REF!, 0)),"")</f>
        <v/>
      </c>
      <c r="D70" s="5"/>
      <c r="E70" s="26">
        <f>SUM(E69:E69)</f>
        <v>1500</v>
      </c>
      <c r="G70" s="19"/>
    </row>
    <row r="71" spans="1:9" s="2" customFormat="1" ht="40.5" customHeight="1" x14ac:dyDescent="0.25">
      <c r="A71" s="7" t="s">
        <v>248</v>
      </c>
      <c r="B71" s="42" t="s">
        <v>249</v>
      </c>
      <c r="C71" s="5" t="s">
        <v>250</v>
      </c>
      <c r="D71" s="10" t="s">
        <v>251</v>
      </c>
      <c r="E71" s="30">
        <v>294.89999999999998</v>
      </c>
      <c r="G71" s="19"/>
    </row>
    <row r="72" spans="1:9" s="2" customFormat="1" ht="40.5" customHeight="1" x14ac:dyDescent="0.25">
      <c r="A72" s="7" t="s">
        <v>248</v>
      </c>
      <c r="B72" s="42" t="s">
        <v>249</v>
      </c>
      <c r="C72" s="5" t="s">
        <v>250</v>
      </c>
      <c r="D72" s="10" t="s">
        <v>99</v>
      </c>
      <c r="E72" s="30">
        <v>75.2</v>
      </c>
      <c r="G72" s="19"/>
    </row>
    <row r="73" spans="1:9" s="2" customFormat="1" ht="40.5" customHeight="1" x14ac:dyDescent="0.25">
      <c r="A73" s="21" t="s">
        <v>252</v>
      </c>
      <c r="B73" s="12" t="str" cm="1">
        <f t="array" ref="B73">IFERROR(INDEX(#REF!,SMALL(IF(#REF!=rngInvoice,ROW(#REF!)-ROW(#REF!)), ROW(65:65)), MATCH($B$6,#REF!, 0)),"")</f>
        <v/>
      </c>
      <c r="C73" s="5" t="str" cm="1">
        <f t="array" ref="C73">IFERROR(INDEX(#REF!,SMALL(IF(#REF!=rngInvoice,ROW(#REF!)-ROW(#REF!)), ROW(65:65)), MATCH($C$6,#REF!, 0)),"")</f>
        <v/>
      </c>
      <c r="D73" s="5"/>
      <c r="E73" s="26" cm="1">
        <f t="array" ref="E73">SUM(E71:E71+E72)</f>
        <v>370.09999999999997</v>
      </c>
      <c r="G73" s="19"/>
    </row>
    <row r="74" spans="1:9" s="2" customFormat="1" ht="40.5" customHeight="1" x14ac:dyDescent="0.25">
      <c r="A74" s="7" t="s">
        <v>75</v>
      </c>
      <c r="B74" s="7">
        <v>39122275975</v>
      </c>
      <c r="C74" s="5" t="s">
        <v>1</v>
      </c>
      <c r="D74" s="5" t="s">
        <v>66</v>
      </c>
      <c r="E74" s="36">
        <v>120.63</v>
      </c>
      <c r="G74" s="19"/>
    </row>
    <row r="75" spans="1:9" s="2" customFormat="1" ht="40.5" customHeight="1" x14ac:dyDescent="0.25">
      <c r="A75" s="21" t="s">
        <v>76</v>
      </c>
      <c r="B75" s="7" t="str" cm="1">
        <f t="array" ref="B75">IFERROR(INDEX(#REF!,SMALL(IF(#REF!=rngInvoice,ROW(#REF!)-ROW(#REF!)), ROW(#REF!)), MATCH($B$6,#REF!, 0)),"")</f>
        <v/>
      </c>
      <c r="C75" s="5" t="str" cm="1">
        <f t="array" ref="C75">IFERROR(INDEX(#REF!,SMALL(IF(#REF!=rngInvoice,ROW(#REF!)-ROW(#REF!)), ROW(#REF!)), MATCH($C$6,#REF!, 0)),"")</f>
        <v/>
      </c>
      <c r="D75" s="10"/>
      <c r="E75" s="26">
        <f>SUM(E74)</f>
        <v>120.63</v>
      </c>
      <c r="G75" s="19"/>
      <c r="I75" s="39"/>
    </row>
    <row r="76" spans="1:9" s="2" customFormat="1" ht="40.5" customHeight="1" x14ac:dyDescent="0.25">
      <c r="A76" s="7" t="s">
        <v>253</v>
      </c>
      <c r="B76" s="12">
        <v>3175437865</v>
      </c>
      <c r="C76" s="5" t="s">
        <v>254</v>
      </c>
      <c r="D76" s="10" t="s">
        <v>251</v>
      </c>
      <c r="E76" s="36">
        <v>40530</v>
      </c>
      <c r="G76" s="19"/>
      <c r="I76" s="39">
        <f>SUM(E77+E75+E73+E70+E68+E65+E63+E61+E59+E57+E55+E53+E51+E49+E47+E45+E43+E40+E36+E34+E30+E28+E26+E24+E22+E20)</f>
        <v>56349.119999999995</v>
      </c>
    </row>
    <row r="77" spans="1:9" s="2" customFormat="1" ht="40.5" customHeight="1" x14ac:dyDescent="0.25">
      <c r="A77" s="21" t="s">
        <v>255</v>
      </c>
      <c r="B77" s="12" t="s">
        <v>74</v>
      </c>
      <c r="C77" s="5" t="s">
        <v>74</v>
      </c>
      <c r="D77" s="5"/>
      <c r="E77" s="37">
        <f>E76</f>
        <v>40530</v>
      </c>
      <c r="G77" s="19"/>
      <c r="I77" s="39"/>
    </row>
    <row r="78" spans="1:9" ht="33.950000000000003" customHeight="1" x14ac:dyDescent="0.25">
      <c r="A78" s="31" t="s">
        <v>178</v>
      </c>
      <c r="B78" s="7" t="s">
        <v>43</v>
      </c>
      <c r="C78" s="5" t="s">
        <v>43</v>
      </c>
      <c r="D78" s="32" t="s">
        <v>44</v>
      </c>
      <c r="E78" s="33">
        <v>1416.28</v>
      </c>
    </row>
    <row r="79" spans="1:9" ht="33.950000000000003" customHeight="1" x14ac:dyDescent="0.25">
      <c r="A79" s="34" t="s">
        <v>179</v>
      </c>
      <c r="B79" s="7" t="str" cm="1">
        <f t="array" ref="B79">IFERROR(INDEX(#REF!,SMALL(IF(#REF!=rngInvoice,ROW(#REF!)-ROW(#REF!)), ROW(#REF!)), MATCH($B$6,#REF!, 0)),"")</f>
        <v/>
      </c>
      <c r="C79" s="5" t="str" cm="1">
        <f t="array" ref="C79">IFERROR(INDEX(#REF!,SMALL(IF(#REF!=rngInvoice,ROW(#REF!)-ROW(#REF!)), ROW(#REF!)), MATCH($C$6,#REF!, 0)),"")</f>
        <v/>
      </c>
      <c r="D79" s="32"/>
      <c r="E79" s="26">
        <f>SUBTOTAL(109,E78:E78)</f>
        <v>1416.28</v>
      </c>
    </row>
    <row r="80" spans="1:9" ht="33.950000000000003" customHeight="1" x14ac:dyDescent="0.25">
      <c r="A80" s="31" t="s">
        <v>180</v>
      </c>
      <c r="B80" s="7" t="s">
        <v>43</v>
      </c>
      <c r="C80" s="5" t="s">
        <v>43</v>
      </c>
      <c r="D80" s="32" t="s">
        <v>44</v>
      </c>
      <c r="E80" s="33">
        <v>2496.39</v>
      </c>
      <c r="I80" s="43">
        <f>SUM(E79+E81+E83+E85+E87+E89+E91+E93+E95+E97+E99+E101+E103+E105+E107+E109+E111+E113+E115+E117+E119+E121+E123+E125+E127+E129+E131+E133+E135+E137+E139+E141+E143+E145)</f>
        <v>49304.270000000004</v>
      </c>
    </row>
    <row r="81" spans="1:9" ht="33.950000000000003" customHeight="1" x14ac:dyDescent="0.25">
      <c r="A81" s="34" t="s">
        <v>181</v>
      </c>
      <c r="B81" s="7" t="str" cm="1">
        <f t="array" ref="B81">IFERROR(INDEX(#REF!,SMALL(IF(#REF!=rngInvoice,ROW(#REF!)-ROW(#REF!)), ROW(#REF!)), MATCH($B$6,#REF!, 0)),"")</f>
        <v/>
      </c>
      <c r="C81" s="5" t="str" cm="1">
        <f t="array" ref="C81">IFERROR(INDEX(#REF!,SMALL(IF(#REF!=rngInvoice,ROW(#REF!)-ROW(#REF!)), ROW(#REF!)), MATCH($C$6,#REF!, 0)),"")</f>
        <v/>
      </c>
      <c r="D81" s="32"/>
      <c r="E81" s="26">
        <f>SUBTOTAL(109,E80:E80)</f>
        <v>2496.39</v>
      </c>
    </row>
    <row r="82" spans="1:9" ht="33.950000000000003" customHeight="1" x14ac:dyDescent="0.25">
      <c r="A82" s="31" t="s">
        <v>182</v>
      </c>
      <c r="B82" s="7" t="s">
        <v>43</v>
      </c>
      <c r="C82" s="5" t="s">
        <v>43</v>
      </c>
      <c r="D82" s="32" t="s">
        <v>44</v>
      </c>
      <c r="E82" s="33">
        <v>6043.9</v>
      </c>
    </row>
    <row r="83" spans="1:9" ht="33.950000000000003" customHeight="1" x14ac:dyDescent="0.25">
      <c r="A83" s="34" t="s">
        <v>183</v>
      </c>
      <c r="B83" s="7" t="str" cm="1">
        <f t="array" ref="B83">IFERROR(INDEX(#REF!,SMALL(IF(#REF!=rngInvoice,ROW(#REF!)-ROW(#REF!)), ROW(#REF!)), MATCH($B$6,#REF!, 0)),"")</f>
        <v/>
      </c>
      <c r="C83" s="5" t="str" cm="1">
        <f t="array" ref="C83">IFERROR(INDEX(#REF!,SMALL(IF(#REF!=rngInvoice,ROW(#REF!)-ROW(#REF!)), ROW(#REF!)), MATCH($C$6,#REF!, 0)),"")</f>
        <v/>
      </c>
      <c r="D83" s="32"/>
      <c r="E83" s="26">
        <f>SUBTOTAL(109,E82:E82)</f>
        <v>6043.9</v>
      </c>
      <c r="I83" s="43"/>
    </row>
    <row r="84" spans="1:9" ht="33.950000000000003" customHeight="1" x14ac:dyDescent="0.25">
      <c r="A84" s="35" t="s">
        <v>184</v>
      </c>
      <c r="B84" s="7" t="s">
        <v>43</v>
      </c>
      <c r="C84" s="5" t="s">
        <v>43</v>
      </c>
      <c r="D84" s="32" t="s">
        <v>44</v>
      </c>
      <c r="E84" s="30">
        <v>1806.59</v>
      </c>
    </row>
    <row r="85" spans="1:9" ht="33.950000000000003" customHeight="1" x14ac:dyDescent="0.25">
      <c r="A85" s="34" t="s">
        <v>185</v>
      </c>
      <c r="B85" s="7" t="str" cm="1">
        <f t="array" ref="B85">IFERROR(INDEX(#REF!,SMALL(IF(#REF!=rngInvoice,ROW(#REF!)-ROW(#REF!)), ROW(78:78)), MATCH($B$6,#REF!, 0)),"")</f>
        <v/>
      </c>
      <c r="C85" s="5" t="str" cm="1">
        <f t="array" ref="C85">IFERROR(INDEX(#REF!,SMALL(IF(#REF!=rngInvoice,ROW(#REF!)-ROW(#REF!)), ROW(78:78)), MATCH($C$6,#REF!, 0)),"")</f>
        <v/>
      </c>
      <c r="D85" s="32"/>
      <c r="E85" s="26">
        <f>SUBTOTAL(109,E84:E84)</f>
        <v>1806.59</v>
      </c>
    </row>
    <row r="86" spans="1:9" ht="33.950000000000003" customHeight="1" x14ac:dyDescent="0.25">
      <c r="A86" s="35" t="s">
        <v>186</v>
      </c>
      <c r="B86" s="7" t="s">
        <v>43</v>
      </c>
      <c r="C86" s="5" t="s">
        <v>43</v>
      </c>
      <c r="D86" s="32" t="s">
        <v>44</v>
      </c>
      <c r="E86" s="30">
        <v>981.45</v>
      </c>
    </row>
    <row r="87" spans="1:9" ht="33.950000000000003" customHeight="1" x14ac:dyDescent="0.25">
      <c r="A87" s="34" t="s">
        <v>187</v>
      </c>
      <c r="B87" s="7" t="str" cm="1">
        <f t="array" ref="B87">IFERROR(INDEX(#REF!,SMALL(IF(#REF!=rngInvoice,ROW(#REF!)-ROW(#REF!)), ROW(78:78)), MATCH($B$6,#REF!, 0)),"")</f>
        <v/>
      </c>
      <c r="C87" s="5" t="str" cm="1">
        <f t="array" ref="C87">IFERROR(INDEX(#REF!,SMALL(IF(#REF!=rngInvoice,ROW(#REF!)-ROW(#REF!)), ROW(78:78)), MATCH($C$6,#REF!, 0)),"")</f>
        <v/>
      </c>
      <c r="D87" s="32"/>
      <c r="E87" s="26">
        <f>SUBTOTAL(109,E86:E86)</f>
        <v>981.45</v>
      </c>
    </row>
    <row r="88" spans="1:9" ht="33.950000000000003" customHeight="1" x14ac:dyDescent="0.25">
      <c r="A88" s="35" t="s">
        <v>188</v>
      </c>
      <c r="B88" s="7" t="s">
        <v>43</v>
      </c>
      <c r="C88" s="5" t="s">
        <v>43</v>
      </c>
      <c r="D88" s="32" t="s">
        <v>44</v>
      </c>
      <c r="E88" s="30">
        <v>870.45</v>
      </c>
    </row>
    <row r="89" spans="1:9" ht="33.950000000000003" customHeight="1" x14ac:dyDescent="0.25">
      <c r="A89" s="34" t="s">
        <v>189</v>
      </c>
      <c r="B89" s="7" t="str" cm="1">
        <f t="array" ref="B89">IFERROR(INDEX(#REF!,SMALL(IF(#REF!=rngInvoice,ROW(#REF!)-ROW(#REF!)), ROW(78:78)), MATCH($B$6,#REF!, 0)),"")</f>
        <v/>
      </c>
      <c r="C89" s="5" t="str" cm="1">
        <f t="array" ref="C89">IFERROR(INDEX(#REF!,SMALL(IF(#REF!=rngInvoice,ROW(#REF!)-ROW(#REF!)), ROW(78:78)), MATCH($C$6,#REF!, 0)),"")</f>
        <v/>
      </c>
      <c r="D89" s="32"/>
      <c r="E89" s="26">
        <f>SUBTOTAL(109,E88:E88)</f>
        <v>870.45</v>
      </c>
    </row>
    <row r="90" spans="1:9" ht="33.950000000000003" customHeight="1" x14ac:dyDescent="0.25">
      <c r="A90" s="35" t="s">
        <v>190</v>
      </c>
      <c r="B90" s="7" t="s">
        <v>43</v>
      </c>
      <c r="C90" s="5" t="s">
        <v>43</v>
      </c>
      <c r="D90" s="32" t="s">
        <v>44</v>
      </c>
      <c r="E90" s="30">
        <v>197.08</v>
      </c>
    </row>
    <row r="91" spans="1:9" ht="33.950000000000003" customHeight="1" x14ac:dyDescent="0.25">
      <c r="A91" s="34" t="s">
        <v>191</v>
      </c>
      <c r="B91" s="7" t="str" cm="1">
        <f t="array" ref="B91">IFERROR(INDEX(#REF!,SMALL(IF(#REF!=rngInvoice,ROW(#REF!)-ROW(#REF!)), ROW(78:78)), MATCH($B$6,#REF!, 0)),"")</f>
        <v/>
      </c>
      <c r="C91" s="5" t="str" cm="1">
        <f t="array" ref="C91">IFERROR(INDEX(#REF!,SMALL(IF(#REF!=rngInvoice,ROW(#REF!)-ROW(#REF!)), ROW(78:78)), MATCH($C$6,#REF!, 0)),"")</f>
        <v/>
      </c>
      <c r="D91" s="32"/>
      <c r="E91" s="26">
        <f>SUBTOTAL(109,E90:E90)</f>
        <v>197.08</v>
      </c>
    </row>
    <row r="92" spans="1:9" ht="33.950000000000003" customHeight="1" x14ac:dyDescent="0.25">
      <c r="A92" s="35" t="s">
        <v>192</v>
      </c>
      <c r="B92" s="7" t="s">
        <v>43</v>
      </c>
      <c r="C92" s="5" t="s">
        <v>43</v>
      </c>
      <c r="D92" s="32" t="s">
        <v>44</v>
      </c>
      <c r="E92" s="30">
        <v>1202.9100000000001</v>
      </c>
    </row>
    <row r="93" spans="1:9" ht="33.950000000000003" customHeight="1" x14ac:dyDescent="0.25">
      <c r="A93" s="34" t="s">
        <v>193</v>
      </c>
      <c r="B93" s="7" t="str" cm="1">
        <f t="array" ref="B93">IFERROR(INDEX(#REF!,SMALL(IF(#REF!=rngInvoice,ROW(#REF!)-ROW(#REF!)), ROW(78:78)), MATCH($B$6,#REF!, 0)),"")</f>
        <v/>
      </c>
      <c r="C93" s="5" t="str" cm="1">
        <f t="array" ref="C93">IFERROR(INDEX(#REF!,SMALL(IF(#REF!=rngInvoice,ROW(#REF!)-ROW(#REF!)), ROW(78:78)), MATCH($C$6,#REF!, 0)),"")</f>
        <v/>
      </c>
      <c r="D93" s="32"/>
      <c r="E93" s="26">
        <f>SUBTOTAL(109,E92:E92)</f>
        <v>1202.9100000000001</v>
      </c>
    </row>
    <row r="94" spans="1:9" ht="33.950000000000003" customHeight="1" x14ac:dyDescent="0.25">
      <c r="A94" s="35" t="s">
        <v>194</v>
      </c>
      <c r="B94" s="7" t="s">
        <v>43</v>
      </c>
      <c r="C94" s="5" t="s">
        <v>43</v>
      </c>
      <c r="D94" s="32" t="s">
        <v>44</v>
      </c>
      <c r="E94" s="30">
        <v>1510.98</v>
      </c>
    </row>
    <row r="95" spans="1:9" ht="33.950000000000003" customHeight="1" x14ac:dyDescent="0.25">
      <c r="A95" s="34" t="s">
        <v>195</v>
      </c>
      <c r="B95" s="7" t="str" cm="1">
        <f t="array" ref="B95">IFERROR(INDEX(#REF!,SMALL(IF(#REF!=rngInvoice,ROW(#REF!)-ROW(#REF!)), ROW(78:78)), MATCH($B$6,#REF!, 0)),"")</f>
        <v/>
      </c>
      <c r="C95" s="5" t="str" cm="1">
        <f t="array" ref="C95">IFERROR(INDEX(#REF!,SMALL(IF(#REF!=rngInvoice,ROW(#REF!)-ROW(#REF!)), ROW(78:78)), MATCH($C$6,#REF!, 0)),"")</f>
        <v/>
      </c>
      <c r="D95" s="32"/>
      <c r="E95" s="26">
        <f>SUBTOTAL(109,E94:E94)</f>
        <v>1510.98</v>
      </c>
    </row>
    <row r="96" spans="1:9" ht="33.950000000000003" customHeight="1" x14ac:dyDescent="0.25">
      <c r="A96" s="35" t="s">
        <v>196</v>
      </c>
      <c r="B96" s="7" t="s">
        <v>43</v>
      </c>
      <c r="C96" s="5" t="s">
        <v>43</v>
      </c>
      <c r="D96" s="32" t="s">
        <v>44</v>
      </c>
      <c r="E96" s="30">
        <v>1445.27</v>
      </c>
    </row>
    <row r="97" spans="1:5" ht="33.950000000000003" customHeight="1" x14ac:dyDescent="0.25">
      <c r="A97" s="34" t="s">
        <v>197</v>
      </c>
      <c r="B97" s="7" t="str" cm="1">
        <f t="array" ref="B97">IFERROR(INDEX(#REF!,SMALL(IF(#REF!=rngInvoice,ROW(#REF!)-ROW(#REF!)), ROW(90:90)), MATCH($B$6,#REF!, 0)),"")</f>
        <v/>
      </c>
      <c r="C97" s="5" t="str" cm="1">
        <f t="array" ref="C97">IFERROR(INDEX(#REF!,SMALL(IF(#REF!=rngInvoice,ROW(#REF!)-ROW(#REF!)), ROW(90:90)), MATCH($C$6,#REF!, 0)),"")</f>
        <v/>
      </c>
      <c r="D97" s="32"/>
      <c r="E97" s="26">
        <f>SUBTOTAL(109,E96)</f>
        <v>1445.27</v>
      </c>
    </row>
    <row r="98" spans="1:5" ht="33.950000000000003" customHeight="1" x14ac:dyDescent="0.25">
      <c r="A98" s="35" t="s">
        <v>198</v>
      </c>
      <c r="B98" s="7" t="s">
        <v>43</v>
      </c>
      <c r="C98" s="5" t="s">
        <v>43</v>
      </c>
      <c r="D98" s="32" t="s">
        <v>44</v>
      </c>
      <c r="E98" s="30">
        <v>1762.95</v>
      </c>
    </row>
    <row r="99" spans="1:5" ht="33.950000000000003" customHeight="1" x14ac:dyDescent="0.25">
      <c r="A99" s="34" t="s">
        <v>217</v>
      </c>
      <c r="B99" s="7" t="str" cm="1">
        <f t="array" ref="B99">IFERROR(INDEX(#REF!,SMALL(IF(#REF!=rngInvoice,ROW(#REF!)-ROW(#REF!)), ROW(92:92)), MATCH($B$6,#REF!, 0)),"")</f>
        <v/>
      </c>
      <c r="C99" s="5" t="str" cm="1">
        <f t="array" ref="C99">IFERROR(INDEX(#REF!,SMALL(IF(#REF!=rngInvoice,ROW(#REF!)-ROW(#REF!)), ROW(92:92)), MATCH($C$6,#REF!, 0)),"")</f>
        <v/>
      </c>
      <c r="D99" s="32"/>
      <c r="E99" s="26">
        <f>SUBTOTAL(109,E98)</f>
        <v>1762.95</v>
      </c>
    </row>
    <row r="100" spans="1:5" ht="33.950000000000003" customHeight="1" x14ac:dyDescent="0.25">
      <c r="A100" s="35" t="s">
        <v>199</v>
      </c>
      <c r="B100" s="7" t="s">
        <v>43</v>
      </c>
      <c r="C100" s="5" t="s">
        <v>43</v>
      </c>
      <c r="D100" s="32" t="s">
        <v>44</v>
      </c>
      <c r="E100" s="30">
        <v>1119.78</v>
      </c>
    </row>
    <row r="101" spans="1:5" ht="33.950000000000003" customHeight="1" x14ac:dyDescent="0.25">
      <c r="A101" s="34" t="s">
        <v>218</v>
      </c>
      <c r="B101" s="7" t="str" cm="1">
        <f t="array" ref="B101">IFERROR(INDEX(#REF!,SMALL(IF(#REF!=rngInvoice,ROW(#REF!)-ROW(#REF!)), ROW(92:92)), MATCH($B$6,#REF!, 0)),"")</f>
        <v/>
      </c>
      <c r="C101" s="5" t="str" cm="1">
        <f t="array" ref="C101">IFERROR(INDEX(#REF!,SMALL(IF(#REF!=rngInvoice,ROW(#REF!)-ROW(#REF!)), ROW(92:92)), MATCH($C$6,#REF!, 0)),"")</f>
        <v/>
      </c>
      <c r="D101" s="32"/>
      <c r="E101" s="26">
        <f>SUBTOTAL(109,E100)</f>
        <v>1119.78</v>
      </c>
    </row>
    <row r="102" spans="1:5" ht="33.950000000000003" customHeight="1" x14ac:dyDescent="0.25">
      <c r="A102" s="35" t="s">
        <v>200</v>
      </c>
      <c r="B102" s="7" t="s">
        <v>43</v>
      </c>
      <c r="C102" s="5" t="s">
        <v>43</v>
      </c>
      <c r="D102" s="32" t="s">
        <v>44</v>
      </c>
      <c r="E102" s="30">
        <v>459.85</v>
      </c>
    </row>
    <row r="103" spans="1:5" ht="33.950000000000003" customHeight="1" x14ac:dyDescent="0.25">
      <c r="A103" s="34" t="s">
        <v>219</v>
      </c>
      <c r="B103" s="7" t="str" cm="1">
        <f t="array" ref="B103">IFERROR(INDEX(#REF!,SMALL(IF(#REF!=rngInvoice,ROW(#REF!)-ROW(#REF!)), ROW(92:92)), MATCH($B$6,#REF!, 0)),"")</f>
        <v/>
      </c>
      <c r="C103" s="5" t="str" cm="1">
        <f t="array" ref="C103">IFERROR(INDEX(#REF!,SMALL(IF(#REF!=rngInvoice,ROW(#REF!)-ROW(#REF!)), ROW(92:92)), MATCH($C$6,#REF!, 0)),"")</f>
        <v/>
      </c>
      <c r="D103" s="32"/>
      <c r="E103" s="26">
        <f>SUBTOTAL(109,E102)</f>
        <v>459.85</v>
      </c>
    </row>
    <row r="104" spans="1:5" ht="33.950000000000003" customHeight="1" x14ac:dyDescent="0.25">
      <c r="A104" s="35" t="s">
        <v>236</v>
      </c>
      <c r="B104" s="7" t="s">
        <v>43</v>
      </c>
      <c r="C104" s="5" t="s">
        <v>43</v>
      </c>
      <c r="D104" s="32" t="s">
        <v>44</v>
      </c>
      <c r="E104" s="30">
        <v>1970.83</v>
      </c>
    </row>
    <row r="105" spans="1:5" ht="33.950000000000003" customHeight="1" x14ac:dyDescent="0.25">
      <c r="A105" s="34" t="s">
        <v>237</v>
      </c>
      <c r="B105" s="7" t="str" cm="1">
        <f t="array" ref="B105">IFERROR(INDEX(#REF!,SMALL(IF(#REF!=rngInvoice,ROW(#REF!)-ROW(#REF!)), ROW(92:92)), MATCH($B$6,#REF!, 0)),"")</f>
        <v/>
      </c>
      <c r="C105" s="5" t="str" cm="1">
        <f t="array" ref="C105">IFERROR(INDEX(#REF!,SMALL(IF(#REF!=rngInvoice,ROW(#REF!)-ROW(#REF!)), ROW(92:92)), MATCH($C$6,#REF!, 0)),"")</f>
        <v/>
      </c>
      <c r="D105" s="32"/>
      <c r="E105" s="26">
        <f>SUBTOTAL(109,E104)</f>
        <v>1970.83</v>
      </c>
    </row>
    <row r="106" spans="1:5" ht="33.950000000000003" customHeight="1" x14ac:dyDescent="0.25">
      <c r="A106" s="35" t="s">
        <v>238</v>
      </c>
      <c r="B106" s="7" t="s">
        <v>43</v>
      </c>
      <c r="C106" s="5" t="s">
        <v>43</v>
      </c>
      <c r="D106" s="32" t="s">
        <v>44</v>
      </c>
      <c r="E106" s="30">
        <v>459.85</v>
      </c>
    </row>
    <row r="107" spans="1:5" ht="33.950000000000003" customHeight="1" x14ac:dyDescent="0.25">
      <c r="A107" s="34" t="s">
        <v>239</v>
      </c>
      <c r="B107" s="7" t="str" cm="1">
        <f t="array" ref="B107">IFERROR(INDEX(#REF!,SMALL(IF(#REF!=rngInvoice,ROW(#REF!)-ROW(#REF!)), ROW(100:100)), MATCH($B$6,#REF!, 0)),"")</f>
        <v/>
      </c>
      <c r="C107" s="5" t="str" cm="1">
        <f t="array" ref="C107">IFERROR(INDEX(#REF!,SMALL(IF(#REF!=rngInvoice,ROW(#REF!)-ROW(#REF!)), ROW(100:100)), MATCH($C$6,#REF!, 0)),"")</f>
        <v/>
      </c>
      <c r="D107" s="32"/>
      <c r="E107" s="26">
        <f>SUBTOTAL(109,E106)</f>
        <v>459.85</v>
      </c>
    </row>
    <row r="108" spans="1:5" ht="33.950000000000003" customHeight="1" x14ac:dyDescent="0.25">
      <c r="A108" s="35" t="s">
        <v>201</v>
      </c>
      <c r="B108" s="7" t="s">
        <v>43</v>
      </c>
      <c r="C108" s="5" t="s">
        <v>43</v>
      </c>
      <c r="D108" s="32" t="s">
        <v>44</v>
      </c>
      <c r="E108" s="30">
        <v>3613.21</v>
      </c>
    </row>
    <row r="109" spans="1:5" ht="33.950000000000003" customHeight="1" x14ac:dyDescent="0.25">
      <c r="A109" s="34" t="s">
        <v>220</v>
      </c>
      <c r="B109" s="7" t="str" cm="1">
        <f t="array" ref="B109">IFERROR(INDEX(#REF!,SMALL(IF(#REF!=rngInvoice,ROW(#REF!)-ROW(#REF!)), ROW(92:92)), MATCH($B$6,#REF!, 0)),"")</f>
        <v/>
      </c>
      <c r="C109" s="5" t="str" cm="1">
        <f t="array" ref="C109">IFERROR(INDEX(#REF!,SMALL(IF(#REF!=rngInvoice,ROW(#REF!)-ROW(#REF!)), ROW(92:92)), MATCH($C$6,#REF!, 0)),"")</f>
        <v/>
      </c>
      <c r="D109" s="32"/>
      <c r="E109" s="26">
        <f>SUBTOTAL(109,E108)</f>
        <v>3613.21</v>
      </c>
    </row>
    <row r="110" spans="1:5" ht="33.950000000000003" customHeight="1" x14ac:dyDescent="0.25">
      <c r="A110" s="35" t="s">
        <v>202</v>
      </c>
      <c r="B110" s="7" t="s">
        <v>43</v>
      </c>
      <c r="C110" s="5" t="s">
        <v>43</v>
      </c>
      <c r="D110" s="32" t="s">
        <v>44</v>
      </c>
      <c r="E110" s="30">
        <v>1445.27</v>
      </c>
    </row>
    <row r="111" spans="1:5" ht="33.950000000000003" customHeight="1" x14ac:dyDescent="0.25">
      <c r="A111" s="34" t="s">
        <v>221</v>
      </c>
      <c r="B111" s="7" t="str" cm="1">
        <f t="array" ref="B111">IFERROR(INDEX(#REF!,SMALL(IF(#REF!=rngInvoice,ROW(#REF!)-ROW(#REF!)), ROW(92:92)), MATCH($B$6,#REF!, 0)),"")</f>
        <v/>
      </c>
      <c r="C111" s="5" t="str" cm="1">
        <f t="array" ref="C111">IFERROR(INDEX(#REF!,SMALL(IF(#REF!=rngInvoice,ROW(#REF!)-ROW(#REF!)), ROW(92:92)), MATCH($C$6,#REF!, 0)),"")</f>
        <v/>
      </c>
      <c r="D111" s="32"/>
      <c r="E111" s="26">
        <f>SUBTOTAL(109,E110)</f>
        <v>1445.27</v>
      </c>
    </row>
    <row r="112" spans="1:5" ht="33.950000000000003" customHeight="1" x14ac:dyDescent="0.25">
      <c r="A112" s="35" t="s">
        <v>53</v>
      </c>
      <c r="B112" s="7" t="s">
        <v>43</v>
      </c>
      <c r="C112" s="5" t="s">
        <v>43</v>
      </c>
      <c r="D112" s="32" t="s">
        <v>44</v>
      </c>
      <c r="E112" s="30">
        <v>262.77</v>
      </c>
    </row>
    <row r="113" spans="1:5" ht="33.950000000000003" customHeight="1" x14ac:dyDescent="0.25">
      <c r="A113" s="34" t="s">
        <v>54</v>
      </c>
      <c r="B113" s="7" t="str" cm="1">
        <f t="array" ref="B113">IFERROR(INDEX(#REF!,SMALL(IF(#REF!=rngInvoice,ROW(#REF!)-ROW(#REF!)), ROW(92:92)), MATCH($B$6,#REF!, 0)),"")</f>
        <v/>
      </c>
      <c r="C113" s="5" t="str" cm="1">
        <f t="array" ref="C113">IFERROR(INDEX(#REF!,SMALL(IF(#REF!=rngInvoice,ROW(#REF!)-ROW(#REF!)), ROW(92:92)), MATCH($C$6,#REF!, 0)),"")</f>
        <v/>
      </c>
      <c r="D113" s="32"/>
      <c r="E113" s="26">
        <f>SUBTOTAL(109,E112)</f>
        <v>262.77</v>
      </c>
    </row>
    <row r="114" spans="1:5" ht="33.950000000000003" customHeight="1" x14ac:dyDescent="0.25">
      <c r="A114" s="35" t="s">
        <v>55</v>
      </c>
      <c r="B114" s="7" t="s">
        <v>43</v>
      </c>
      <c r="C114" s="5" t="s">
        <v>43</v>
      </c>
      <c r="D114" s="32" t="s">
        <v>44</v>
      </c>
      <c r="E114" s="30">
        <v>1491.56</v>
      </c>
    </row>
    <row r="115" spans="1:5" ht="33.950000000000003" customHeight="1" x14ac:dyDescent="0.25">
      <c r="A115" s="34" t="s">
        <v>56</v>
      </c>
      <c r="B115" s="7" t="str" cm="1">
        <f t="array" ref="B115">IFERROR(INDEX(#REF!,SMALL(IF(#REF!=rngInvoice,ROW(#REF!)-ROW(#REF!)), ROW(92:92)), MATCH($B$6,#REF!, 0)),"")</f>
        <v/>
      </c>
      <c r="C115" s="5" t="str" cm="1">
        <f t="array" ref="C115">IFERROR(INDEX(#REF!,SMALL(IF(#REF!=rngInvoice,ROW(#REF!)-ROW(#REF!)), ROW(92:92)), MATCH($C$6,#REF!, 0)),"")</f>
        <v/>
      </c>
      <c r="D115" s="32"/>
      <c r="E115" s="26">
        <f>SUBTOTAL(109,E114)</f>
        <v>1491.56</v>
      </c>
    </row>
    <row r="116" spans="1:5" ht="33.950000000000003" customHeight="1" x14ac:dyDescent="0.25">
      <c r="A116" s="35" t="s">
        <v>203</v>
      </c>
      <c r="B116" s="7" t="s">
        <v>43</v>
      </c>
      <c r="C116" s="5" t="s">
        <v>43</v>
      </c>
      <c r="D116" s="32" t="s">
        <v>44</v>
      </c>
      <c r="E116" s="30">
        <v>427.6</v>
      </c>
    </row>
    <row r="117" spans="1:5" ht="33.950000000000003" customHeight="1" x14ac:dyDescent="0.25">
      <c r="A117" s="34" t="s">
        <v>222</v>
      </c>
      <c r="B117" s="7" t="str" cm="1">
        <f t="array" ref="B117">IFERROR(INDEX(#REF!,SMALL(IF(#REF!=rngInvoice,ROW(#REF!)-ROW(#REF!)), ROW(92:92)), MATCH($B$6,#REF!, 0)),"")</f>
        <v/>
      </c>
      <c r="C117" s="5" t="str" cm="1">
        <f t="array" ref="C117">IFERROR(INDEX(#REF!,SMALL(IF(#REF!=rngInvoice,ROW(#REF!)-ROW(#REF!)), ROW(92:92)), MATCH($C$6,#REF!, 0)),"")</f>
        <v/>
      </c>
      <c r="D117" s="32"/>
      <c r="E117" s="26">
        <f>SUBTOTAL(109,E116)</f>
        <v>427.6</v>
      </c>
    </row>
    <row r="118" spans="1:5" ht="33.950000000000003" customHeight="1" x14ac:dyDescent="0.25">
      <c r="A118" s="35" t="s">
        <v>204</v>
      </c>
      <c r="B118" s="7" t="s">
        <v>43</v>
      </c>
      <c r="C118" s="5" t="s">
        <v>43</v>
      </c>
      <c r="D118" s="32" t="s">
        <v>44</v>
      </c>
      <c r="E118" s="30">
        <v>1773.75</v>
      </c>
    </row>
    <row r="119" spans="1:5" ht="33.950000000000003" customHeight="1" x14ac:dyDescent="0.25">
      <c r="A119" s="34" t="s">
        <v>223</v>
      </c>
      <c r="B119" s="7" t="str" cm="1">
        <f t="array" ref="B119">IFERROR(INDEX(#REF!,SMALL(IF(#REF!=rngInvoice,ROW(#REF!)-ROW(#REF!)), ROW(92:92)), MATCH($B$6,#REF!, 0)),"")</f>
        <v/>
      </c>
      <c r="C119" s="5" t="str" cm="1">
        <f t="array" ref="C119">IFERROR(INDEX(#REF!,SMALL(IF(#REF!=rngInvoice,ROW(#REF!)-ROW(#REF!)), ROW(92:92)), MATCH($C$6,#REF!, 0)),"")</f>
        <v/>
      </c>
      <c r="D119" s="32"/>
      <c r="E119" s="26">
        <f>SUBTOTAL(109,E118)</f>
        <v>1773.75</v>
      </c>
    </row>
    <row r="120" spans="1:5" ht="33.950000000000003" customHeight="1" x14ac:dyDescent="0.25">
      <c r="A120" s="35" t="s">
        <v>205</v>
      </c>
      <c r="B120" s="7" t="s">
        <v>43</v>
      </c>
      <c r="C120" s="5" t="s">
        <v>43</v>
      </c>
      <c r="D120" s="32" t="s">
        <v>44</v>
      </c>
      <c r="E120" s="30">
        <v>895.84</v>
      </c>
    </row>
    <row r="121" spans="1:5" ht="33.950000000000003" customHeight="1" x14ac:dyDescent="0.25">
      <c r="A121" s="34" t="s">
        <v>224</v>
      </c>
      <c r="B121" s="7" t="str" cm="1">
        <f t="array" ref="B121">IFERROR(INDEX(#REF!,SMALL(IF(#REF!=rngInvoice,ROW(#REF!)-ROW(#REF!)), ROW(92:92)), MATCH($B$6,#REF!, 0)),"")</f>
        <v/>
      </c>
      <c r="C121" s="5" t="str" cm="1">
        <f t="array" ref="C121">IFERROR(INDEX(#REF!,SMALL(IF(#REF!=rngInvoice,ROW(#REF!)-ROW(#REF!)), ROW(92:92)), MATCH($C$6,#REF!, 0)),"")</f>
        <v/>
      </c>
      <c r="D121" s="32"/>
      <c r="E121" s="26">
        <f>SUBTOTAL(109,E120)</f>
        <v>895.84</v>
      </c>
    </row>
    <row r="122" spans="1:5" ht="33.950000000000003" customHeight="1" x14ac:dyDescent="0.25">
      <c r="A122" s="35" t="s">
        <v>206</v>
      </c>
      <c r="B122" s="7" t="s">
        <v>43</v>
      </c>
      <c r="C122" s="5" t="s">
        <v>43</v>
      </c>
      <c r="D122" s="32" t="s">
        <v>44</v>
      </c>
      <c r="E122" s="30">
        <v>1510.98</v>
      </c>
    </row>
    <row r="123" spans="1:5" ht="33.950000000000003" customHeight="1" x14ac:dyDescent="0.25">
      <c r="A123" s="34" t="s">
        <v>225</v>
      </c>
      <c r="B123" s="7" t="str" cm="1">
        <f t="array" ref="B123">IFERROR(INDEX(#REF!,SMALL(IF(#REF!=rngInvoice,ROW(#REF!)-ROW(#REF!)), ROW(92:92)), MATCH($B$6,#REF!, 0)),"")</f>
        <v/>
      </c>
      <c r="C123" s="5" t="str" cm="1">
        <f t="array" ref="C123">IFERROR(INDEX(#REF!,SMALL(IF(#REF!=rngInvoice,ROW(#REF!)-ROW(#REF!)), ROW(92:92)), MATCH($C$6,#REF!, 0)),"")</f>
        <v/>
      </c>
      <c r="D123" s="32"/>
      <c r="E123" s="26">
        <f>SUBTOTAL(109,E122)</f>
        <v>1510.98</v>
      </c>
    </row>
    <row r="124" spans="1:5" ht="33.950000000000003" customHeight="1" x14ac:dyDescent="0.25">
      <c r="A124" s="35" t="s">
        <v>207</v>
      </c>
      <c r="B124" s="7" t="s">
        <v>43</v>
      </c>
      <c r="C124" s="5" t="s">
        <v>43</v>
      </c>
      <c r="D124" s="32" t="s">
        <v>44</v>
      </c>
      <c r="E124" s="30">
        <v>1037.72</v>
      </c>
    </row>
    <row r="125" spans="1:5" ht="33.950000000000003" customHeight="1" x14ac:dyDescent="0.25">
      <c r="A125" s="34" t="s">
        <v>226</v>
      </c>
      <c r="B125" s="7" t="str" cm="1">
        <f t="array" ref="B125">IFERROR(INDEX(#REF!,SMALL(IF(#REF!=rngInvoice,ROW(#REF!)-ROW(#REF!)), ROW(92:92)), MATCH($B$6,#REF!, 0)),"")</f>
        <v/>
      </c>
      <c r="C125" s="5" t="str" cm="1">
        <f t="array" ref="C125">IFERROR(INDEX(#REF!,SMALL(IF(#REF!=rngInvoice,ROW(#REF!)-ROW(#REF!)), ROW(92:92)), MATCH($C$6,#REF!, 0)),"")</f>
        <v/>
      </c>
      <c r="D125" s="32"/>
      <c r="E125" s="26">
        <f>SUBTOTAL(109,E124)</f>
        <v>1037.72</v>
      </c>
    </row>
    <row r="126" spans="1:5" ht="33.950000000000003" customHeight="1" x14ac:dyDescent="0.25">
      <c r="A126" s="35" t="s">
        <v>208</v>
      </c>
      <c r="B126" s="7" t="s">
        <v>43</v>
      </c>
      <c r="C126" s="5" t="s">
        <v>43</v>
      </c>
      <c r="D126" s="32" t="s">
        <v>44</v>
      </c>
      <c r="E126" s="30">
        <v>459.85</v>
      </c>
    </row>
    <row r="127" spans="1:5" ht="33.950000000000003" customHeight="1" x14ac:dyDescent="0.25">
      <c r="A127" s="34" t="s">
        <v>227</v>
      </c>
      <c r="B127" s="7" t="str" cm="1">
        <f t="array" ref="B127">IFERROR(INDEX(#REF!,SMALL(IF(#REF!=rngInvoice,ROW(#REF!)-ROW(#REF!)), ROW(92:92)), MATCH($B$6,#REF!, 0)),"")</f>
        <v/>
      </c>
      <c r="C127" s="5" t="str" cm="1">
        <f t="array" ref="C127">IFERROR(INDEX(#REF!,SMALL(IF(#REF!=rngInvoice,ROW(#REF!)-ROW(#REF!)), ROW(92:92)), MATCH($C$6,#REF!, 0)),"")</f>
        <v/>
      </c>
      <c r="D127" s="32"/>
      <c r="E127" s="26">
        <f>SUBTOTAL(109,E126)</f>
        <v>459.85</v>
      </c>
    </row>
    <row r="128" spans="1:5" ht="33.950000000000003" customHeight="1" x14ac:dyDescent="0.25">
      <c r="A128" s="35" t="s">
        <v>209</v>
      </c>
      <c r="B128" s="7" t="s">
        <v>43</v>
      </c>
      <c r="C128" s="5" t="s">
        <v>43</v>
      </c>
      <c r="D128" s="32" t="s">
        <v>44</v>
      </c>
      <c r="E128" s="30">
        <v>2008.5</v>
      </c>
    </row>
    <row r="129" spans="1:5" ht="33.950000000000003" customHeight="1" x14ac:dyDescent="0.25">
      <c r="A129" s="34" t="s">
        <v>228</v>
      </c>
      <c r="B129" s="7" t="str" cm="1">
        <f t="array" ref="B129">IFERROR(INDEX(#REF!,SMALL(IF(#REF!=rngInvoice,ROW(#REF!)-ROW(#REF!)), ROW(92:92)), MATCH($B$6,#REF!, 0)),"")</f>
        <v/>
      </c>
      <c r="C129" s="5" t="str" cm="1">
        <f t="array" ref="C129">IFERROR(INDEX(#REF!,SMALL(IF(#REF!=rngInvoice,ROW(#REF!)-ROW(#REF!)), ROW(92:92)), MATCH($C$6,#REF!, 0)),"")</f>
        <v/>
      </c>
      <c r="D129" s="32"/>
      <c r="E129" s="26">
        <f>SUBTOTAL(109,E128)</f>
        <v>2008.5</v>
      </c>
    </row>
    <row r="130" spans="1:5" ht="33.950000000000003" customHeight="1" x14ac:dyDescent="0.25">
      <c r="A130" s="35" t="s">
        <v>210</v>
      </c>
      <c r="B130" s="7" t="s">
        <v>43</v>
      </c>
      <c r="C130" s="5" t="s">
        <v>43</v>
      </c>
      <c r="D130" s="32" t="s">
        <v>44</v>
      </c>
      <c r="E130" s="30">
        <v>1075</v>
      </c>
    </row>
    <row r="131" spans="1:5" ht="33.950000000000003" customHeight="1" x14ac:dyDescent="0.25">
      <c r="A131" s="34" t="s">
        <v>229</v>
      </c>
      <c r="B131" s="7" t="str" cm="1">
        <f t="array" ref="B131">IFERROR(INDEX(#REF!,SMALL(IF(#REF!=rngInvoice,ROW(#REF!)-ROW(#REF!)), ROW(125:125)), MATCH($B$6,#REF!, 0)),"")</f>
        <v/>
      </c>
      <c r="C131" s="5" t="str" cm="1">
        <f t="array" ref="C131">IFERROR(INDEX(#REF!,SMALL(IF(#REF!=rngInvoice,ROW(#REF!)-ROW(#REF!)), ROW(125:125)), MATCH($C$6,#REF!, 0)),"")</f>
        <v/>
      </c>
      <c r="D131" s="32"/>
      <c r="E131" s="26">
        <f>SUBTOTAL(109,E130)</f>
        <v>1075</v>
      </c>
    </row>
    <row r="132" spans="1:5" ht="33.950000000000003" customHeight="1" x14ac:dyDescent="0.25">
      <c r="A132" s="35" t="s">
        <v>211</v>
      </c>
      <c r="B132" s="7" t="s">
        <v>43</v>
      </c>
      <c r="C132" s="5" t="s">
        <v>43</v>
      </c>
      <c r="D132" s="32" t="s">
        <v>44</v>
      </c>
      <c r="E132" s="30">
        <v>1698.08</v>
      </c>
    </row>
    <row r="133" spans="1:5" ht="33.950000000000003" customHeight="1" x14ac:dyDescent="0.25">
      <c r="A133" s="34" t="s">
        <v>230</v>
      </c>
      <c r="B133" s="7" t="str" cm="1">
        <f t="array" ref="B133">IFERROR(INDEX(#REF!,SMALL(IF(#REF!=rngInvoice,ROW(#REF!)-ROW(#REF!)), ROW(124:124)), MATCH($B$6,#REF!, 0)),"")</f>
        <v/>
      </c>
      <c r="C133" s="5" t="str" cm="1">
        <f t="array" ref="C133">IFERROR(INDEX(#REF!,SMALL(IF(#REF!=rngInvoice,ROW(#REF!)-ROW(#REF!)), ROW(124:124)), MATCH($C$6,#REF!, 0)),"")</f>
        <v/>
      </c>
      <c r="D133" s="32"/>
      <c r="E133" s="26">
        <f>SUBTOTAL(109,E132)</f>
        <v>1698.08</v>
      </c>
    </row>
    <row r="134" spans="1:5" ht="33.950000000000003" customHeight="1" x14ac:dyDescent="0.25">
      <c r="A134" s="35" t="s">
        <v>212</v>
      </c>
      <c r="B134" s="7" t="s">
        <v>43</v>
      </c>
      <c r="C134" s="5" t="s">
        <v>43</v>
      </c>
      <c r="D134" s="32" t="s">
        <v>44</v>
      </c>
      <c r="E134" s="30">
        <v>537.5</v>
      </c>
    </row>
    <row r="135" spans="1:5" ht="33.950000000000003" customHeight="1" x14ac:dyDescent="0.25">
      <c r="A135" s="34" t="s">
        <v>231</v>
      </c>
      <c r="B135" s="7" t="str" cm="1">
        <f t="array" ref="B135">IFERROR(INDEX(#REF!,SMALL(IF(#REF!=rngInvoice,ROW(#REF!)-ROW(#REF!)), ROW(124:124)), MATCH($B$6,#REF!, 0)),"")</f>
        <v/>
      </c>
      <c r="C135" s="5" t="str" cm="1">
        <f t="array" ref="C135">IFERROR(INDEX(#REF!,SMALL(IF(#REF!=rngInvoice,ROW(#REF!)-ROW(#REF!)), ROW(124:124)), MATCH($C$6,#REF!, 0)),"")</f>
        <v/>
      </c>
      <c r="D135" s="32"/>
      <c r="E135" s="26">
        <f>SUBTOTAL(109,E134)</f>
        <v>537.5</v>
      </c>
    </row>
    <row r="136" spans="1:5" ht="33.950000000000003" customHeight="1" x14ac:dyDescent="0.25">
      <c r="A136" s="35" t="s">
        <v>61</v>
      </c>
      <c r="B136" s="7" t="s">
        <v>43</v>
      </c>
      <c r="C136" s="5" t="s">
        <v>43</v>
      </c>
      <c r="D136" s="32" t="s">
        <v>44</v>
      </c>
      <c r="E136" s="30">
        <v>774.89</v>
      </c>
    </row>
    <row r="137" spans="1:5" ht="33.950000000000003" customHeight="1" x14ac:dyDescent="0.25">
      <c r="A137" s="34" t="s">
        <v>62</v>
      </c>
      <c r="B137" s="7" t="str" cm="1">
        <f t="array" ref="B137">IFERROR(INDEX(#REF!,SMALL(IF(#REF!=rngInvoice,ROW(#REF!)-ROW(#REF!)), ROW(124:124)), MATCH($B$6,#REF!, 0)),"")</f>
        <v/>
      </c>
      <c r="C137" s="5" t="str" cm="1">
        <f t="array" ref="C137">IFERROR(INDEX(#REF!,SMALL(IF(#REF!=rngInvoice,ROW(#REF!)-ROW(#REF!)), ROW(124:124)), MATCH($C$6,#REF!, 0)),"")</f>
        <v/>
      </c>
      <c r="D137" s="32"/>
      <c r="E137" s="26">
        <f>SUBTOTAL(109,E136)</f>
        <v>774.89</v>
      </c>
    </row>
    <row r="138" spans="1:5" ht="33.950000000000003" customHeight="1" x14ac:dyDescent="0.25">
      <c r="A138" s="35" t="s">
        <v>213</v>
      </c>
      <c r="B138" s="7" t="s">
        <v>43</v>
      </c>
      <c r="C138" s="5" t="s">
        <v>43</v>
      </c>
      <c r="D138" s="32" t="s">
        <v>44</v>
      </c>
      <c r="E138" s="30">
        <v>1148.17</v>
      </c>
    </row>
    <row r="139" spans="1:5" ht="33.950000000000003" customHeight="1" x14ac:dyDescent="0.25">
      <c r="A139" s="34" t="s">
        <v>232</v>
      </c>
      <c r="B139" s="7" t="str" cm="1">
        <f t="array" ref="B139">IFERROR(INDEX(#REF!,SMALL(IF(#REF!=rngInvoice,ROW(#REF!)-ROW(#REF!)), ROW(124:124)), MATCH($B$6,#REF!, 0)),"")</f>
        <v/>
      </c>
      <c r="C139" s="5" t="str" cm="1">
        <f t="array" ref="C139">IFERROR(INDEX(#REF!,SMALL(IF(#REF!=rngInvoice,ROW(#REF!)-ROW(#REF!)), ROW(124:124)), MATCH($C$6,#REF!, 0)),"")</f>
        <v/>
      </c>
      <c r="D139" s="32"/>
      <c r="E139" s="26">
        <f>SUBTOTAL(109,E138)</f>
        <v>1148.17</v>
      </c>
    </row>
    <row r="140" spans="1:5" ht="33.950000000000003" customHeight="1" x14ac:dyDescent="0.25">
      <c r="A140" s="35" t="s">
        <v>214</v>
      </c>
      <c r="B140" s="7" t="s">
        <v>43</v>
      </c>
      <c r="C140" s="5" t="s">
        <v>43</v>
      </c>
      <c r="D140" s="32" t="s">
        <v>44</v>
      </c>
      <c r="E140" s="30">
        <v>1004.23</v>
      </c>
    </row>
    <row r="141" spans="1:5" ht="33.950000000000003" customHeight="1" x14ac:dyDescent="0.25">
      <c r="A141" s="34" t="s">
        <v>233</v>
      </c>
      <c r="B141" s="7" t="str" cm="1">
        <f t="array" ref="B141">IFERROR(INDEX(#REF!,SMALL(IF(#REF!=rngInvoice,ROW(#REF!)-ROW(#REF!)), ROW(134:134)), MATCH($B$6,#REF!, 0)),"")</f>
        <v/>
      </c>
      <c r="C141" s="5" t="str" cm="1">
        <f t="array" ref="C141">IFERROR(INDEX(#REF!,SMALL(IF(#REF!=rngInvoice,ROW(#REF!)-ROW(#REF!)), ROW(134:134)), MATCH($C$6,#REF!, 0)),"")</f>
        <v/>
      </c>
      <c r="D141" s="32"/>
      <c r="E141" s="26">
        <f>SUBTOTAL(109,E140)</f>
        <v>1004.23</v>
      </c>
    </row>
    <row r="142" spans="1:5" ht="33.950000000000003" customHeight="1" x14ac:dyDescent="0.25">
      <c r="A142" s="35" t="s">
        <v>215</v>
      </c>
      <c r="B142" s="7" t="s">
        <v>43</v>
      </c>
      <c r="C142" s="5" t="s">
        <v>43</v>
      </c>
      <c r="D142" s="32" t="s">
        <v>44</v>
      </c>
      <c r="E142" s="30">
        <v>912.98</v>
      </c>
    </row>
    <row r="143" spans="1:5" ht="33.950000000000003" customHeight="1" x14ac:dyDescent="0.25">
      <c r="A143" s="34" t="s">
        <v>234</v>
      </c>
      <c r="B143" s="7" t="str" cm="1">
        <f t="array" ref="B143">IFERROR(INDEX(#REF!,SMALL(IF(#REF!=rngInvoice,ROW(#REF!)-ROW(#REF!)), ROW(134:134)), MATCH($B$6,#REF!, 0)),"")</f>
        <v/>
      </c>
      <c r="C143" s="5" t="str" cm="1">
        <f t="array" ref="C143">IFERROR(INDEX(#REF!,SMALL(IF(#REF!=rngInvoice,ROW(#REF!)-ROW(#REF!)), ROW(134:134)), MATCH($C$6,#REF!, 0)),"")</f>
        <v/>
      </c>
      <c r="D143" s="32"/>
      <c r="E143" s="26">
        <f>SUBTOTAL(109,E142)</f>
        <v>912.98</v>
      </c>
    </row>
    <row r="144" spans="1:5" ht="33.950000000000003" customHeight="1" x14ac:dyDescent="0.25">
      <c r="A144" s="35" t="s">
        <v>216</v>
      </c>
      <c r="B144" s="7" t="s">
        <v>43</v>
      </c>
      <c r="C144" s="5" t="s">
        <v>43</v>
      </c>
      <c r="D144" s="32" t="s">
        <v>44</v>
      </c>
      <c r="E144" s="30">
        <v>3481.81</v>
      </c>
    </row>
    <row r="145" spans="1:5" ht="33.950000000000003" customHeight="1" x14ac:dyDescent="0.25">
      <c r="A145" s="34" t="s">
        <v>235</v>
      </c>
      <c r="B145" s="7" t="str" cm="1">
        <f t="array" ref="B145">IFERROR(INDEX(#REF!,SMALL(IF(#REF!=rngInvoice,ROW(#REF!)-ROW(#REF!)), ROW(139:139)), MATCH($B$6,#REF!, 0)),"")</f>
        <v/>
      </c>
      <c r="C145" s="5" t="str" cm="1">
        <f t="array" ref="C145">IFERROR(INDEX(#REF!,SMALL(IF(#REF!=rngInvoice,ROW(#REF!)-ROW(#REF!)), ROW(139:139)), MATCH($C$6,#REF!, 0)),"")</f>
        <v/>
      </c>
      <c r="D145" s="32"/>
      <c r="E145" s="26">
        <f>SUBTOTAL(109,E144)</f>
        <v>3481.81</v>
      </c>
    </row>
    <row r="146" spans="1:5" ht="33.950000000000003" customHeight="1" x14ac:dyDescent="0.25">
      <c r="A146" s="13" t="s">
        <v>3</v>
      </c>
      <c r="B146" s="13"/>
      <c r="C146" s="14"/>
      <c r="D146" s="14"/>
      <c r="E146" s="27">
        <f>SUM(E57+E59+E63+E20+E22+E24+E26+E28+E30+E36+E40+E55+E65+E68+E70+E61+E53+E51+E49+E47+E45+E43+E34+E73+E75+E77+E79+E81+E83+E85+E87+E89+E91+E93+E95+E97+E99+E101+E103+E105+E107+E109+E111+E113+E115+E117+E119+E121+E123+E125+E127+E129+E131+E133+E135+E137+E139+E141+E143+E145)</f>
        <v>105653.39</v>
      </c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7 A12:D14 A15:A53 C22:D24 C36:D53 C56:D57 A56:A73 C58 C59:D59 C70:D73">
    <cfRule type="expression" dxfId="117" priority="32">
      <formula>MOD(ROW(),2)=0</formula>
    </cfRule>
  </conditionalFormatting>
  <conditionalFormatting sqref="A76:A77">
    <cfRule type="expression" dxfId="116" priority="20">
      <formula>MOD(ROW(),2)=0</formula>
    </cfRule>
  </conditionalFormatting>
  <conditionalFormatting sqref="A54:C54 A55:D55">
    <cfRule type="expression" dxfId="115" priority="15">
      <formula>MOD(ROW(),2)=0</formula>
    </cfRule>
  </conditionalFormatting>
  <conditionalFormatting sqref="A8:D10 A11:C11">
    <cfRule type="expression" dxfId="114" priority="33">
      <formula>MOD(ROW(),2)=0</formula>
    </cfRule>
  </conditionalFormatting>
  <conditionalFormatting sqref="A74:D75">
    <cfRule type="expression" dxfId="113" priority="22">
      <formula>MOD(ROW(),2)=0</formula>
    </cfRule>
  </conditionalFormatting>
  <conditionalFormatting sqref="A78:D146">
    <cfRule type="expression" dxfId="112" priority="29">
      <formula>MOD(ROW(),2)=0</formula>
    </cfRule>
  </conditionalFormatting>
  <conditionalFormatting sqref="C21">
    <cfRule type="expression" dxfId="111" priority="27">
      <formula>MOD(ROW(),2)=0</formula>
    </cfRule>
  </conditionalFormatting>
  <conditionalFormatting sqref="C25 C26:D26">
    <cfRule type="expression" dxfId="110" priority="19">
      <formula>MOD(ROW(),2)=0</formula>
    </cfRule>
  </conditionalFormatting>
  <conditionalFormatting sqref="C27 C28:D28">
    <cfRule type="expression" dxfId="109" priority="11">
      <formula>MOD(ROW(),2)=0</formula>
    </cfRule>
  </conditionalFormatting>
  <conditionalFormatting sqref="C29 C30:D30">
    <cfRule type="expression" dxfId="108" priority="17">
      <formula>MOD(ROW(),2)=0</formula>
    </cfRule>
  </conditionalFormatting>
  <conditionalFormatting sqref="C31:C33 C34:D34 C35">
    <cfRule type="expression" dxfId="107" priority="13">
      <formula>MOD(ROW(),2)=0</formula>
    </cfRule>
  </conditionalFormatting>
  <conditionalFormatting sqref="C60">
    <cfRule type="expression" dxfId="106" priority="24">
      <formula>MOD(ROW(),2)=0</formula>
    </cfRule>
  </conditionalFormatting>
  <conditionalFormatting sqref="C64 C65:D66 C67 C68:D68">
    <cfRule type="expression" dxfId="105" priority="8">
      <formula>MOD(ROW(),2)=0</formula>
    </cfRule>
  </conditionalFormatting>
  <conditionalFormatting sqref="C69">
    <cfRule type="expression" dxfId="104" priority="5">
      <formula>MOD(ROW(),2)=0</formula>
    </cfRule>
  </conditionalFormatting>
  <conditionalFormatting sqref="C15:D20">
    <cfRule type="expression" dxfId="103" priority="28">
      <formula>MOD(ROW(),2)=0</formula>
    </cfRule>
  </conditionalFormatting>
  <conditionalFormatting sqref="C61:D63">
    <cfRule type="expression" dxfId="102" priority="25">
      <formula>MOD(ROW(),2)=0</formula>
    </cfRule>
  </conditionalFormatting>
  <conditionalFormatting sqref="C76:D77">
    <cfRule type="expression" dxfId="101" priority="21">
      <formula>MOD(ROW(),2)=0</formula>
    </cfRule>
  </conditionalFormatting>
  <conditionalFormatting sqref="D11">
    <cfRule type="expression" dxfId="100" priority="31">
      <formula>MOD(ROW(),2)=0</formula>
    </cfRule>
  </conditionalFormatting>
  <conditionalFormatting sqref="D21">
    <cfRule type="expression" dxfId="99" priority="26">
      <formula>MOD(ROW(),2)=0</formula>
    </cfRule>
  </conditionalFormatting>
  <conditionalFormatting sqref="D25">
    <cfRule type="expression" dxfId="98" priority="18">
      <formula>MOD(ROW(),2)=0</formula>
    </cfRule>
  </conditionalFormatting>
  <conditionalFormatting sqref="D27">
    <cfRule type="expression" dxfId="97" priority="10">
      <formula>MOD(ROW(),2)=0</formula>
    </cfRule>
  </conditionalFormatting>
  <conditionalFormatting sqref="D29">
    <cfRule type="expression" dxfId="96" priority="16">
      <formula>MOD(ROW(),2)=0</formula>
    </cfRule>
  </conditionalFormatting>
  <conditionalFormatting sqref="D31:D33">
    <cfRule type="expression" dxfId="95" priority="9">
      <formula>MOD(ROW(),2)=0</formula>
    </cfRule>
  </conditionalFormatting>
  <conditionalFormatting sqref="D35">
    <cfRule type="expression" dxfId="94" priority="12">
      <formula>MOD(ROW(),2)=0</formula>
    </cfRule>
  </conditionalFormatting>
  <conditionalFormatting sqref="D54">
    <cfRule type="expression" dxfId="93" priority="14">
      <formula>MOD(ROW(),2)=0</formula>
    </cfRule>
  </conditionalFormatting>
  <conditionalFormatting sqref="D58">
    <cfRule type="expression" dxfId="92" priority="30">
      <formula>MOD(ROW(),2)=0</formula>
    </cfRule>
  </conditionalFormatting>
  <conditionalFormatting sqref="D60">
    <cfRule type="expression" dxfId="91" priority="23">
      <formula>MOD(ROW(),2)=0</formula>
    </cfRule>
  </conditionalFormatting>
  <conditionalFormatting sqref="D64">
    <cfRule type="expression" dxfId="90" priority="7">
      <formula>MOD(ROW(),2)=0</formula>
    </cfRule>
  </conditionalFormatting>
  <conditionalFormatting sqref="D67">
    <cfRule type="expression" dxfId="89" priority="6">
      <formula>MOD(ROW(),2)=0</formula>
    </cfRule>
  </conditionalFormatting>
  <conditionalFormatting sqref="D69">
    <cfRule type="expression" dxfId="88" priority="2">
      <formula>MOD(ROW(),2)=0</formula>
    </cfRule>
  </conditionalFormatting>
  <conditionalFormatting sqref="E7:E146">
    <cfRule type="expression" dxfId="87" priority="3">
      <formula>MOD(ROW(),2)=0</formula>
    </cfRule>
    <cfRule type="expression" dxfId="86" priority="4">
      <formula>MOD(ROW(),2)=1</formula>
    </cfRule>
  </conditionalFormatting>
  <printOptions horizontalCentered="1"/>
  <pageMargins left="0.7" right="0.7" top="1" bottom="1" header="0.3" footer="0.3"/>
  <pageSetup paperSize="9" scale="67" fitToHeight="0" orientation="landscape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7572C-FBC5-4D9E-B2BF-6DE41D2D9503}">
  <sheetPr>
    <tabColor theme="4" tint="-0.499984740745262"/>
    <pageSetUpPr autoPageBreaks="0" fitToPage="1"/>
  </sheetPr>
  <dimension ref="A1:I94"/>
  <sheetViews>
    <sheetView showGridLines="0" zoomScaleNormal="100" workbookViewId="0">
      <selection activeCell="E19" sqref="E19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5.5703125" style="28" customWidth="1"/>
    <col min="6" max="6" width="0.28515625" style="1" customWidth="1"/>
    <col min="7" max="7" width="11.28515625" style="18" customWidth="1"/>
    <col min="8" max="8" width="11.5703125" style="1" bestFit="1" customWidth="1"/>
    <col min="9" max="9" width="23.7109375" style="1" customWidth="1"/>
    <col min="10" max="10" width="20.5703125" style="1" customWidth="1"/>
    <col min="11" max="12" width="9.42578125" style="1" customWidth="1"/>
    <col min="13" max="16384" width="9" style="1"/>
  </cols>
  <sheetData>
    <row r="1" spans="1:7" ht="57.95" customHeight="1" thickBot="1" x14ac:dyDescent="0.3">
      <c r="A1" s="48" t="s">
        <v>11</v>
      </c>
      <c r="B1" s="48"/>
      <c r="C1" s="48"/>
      <c r="D1" s="48"/>
      <c r="E1" s="48"/>
      <c r="F1" s="3"/>
    </row>
    <row r="2" spans="1:7" ht="37.5" customHeight="1" thickTop="1" x14ac:dyDescent="0.25">
      <c r="A2" s="49" t="s">
        <v>12</v>
      </c>
      <c r="B2" s="49"/>
      <c r="C2" s="15" t="s">
        <v>14</v>
      </c>
      <c r="D2" s="50" t="s">
        <v>15</v>
      </c>
      <c r="E2" s="50"/>
      <c r="F2" s="4"/>
    </row>
    <row r="3" spans="1:7" ht="47.25" customHeight="1" x14ac:dyDescent="0.25">
      <c r="A3" s="51" t="s">
        <v>13</v>
      </c>
      <c r="B3" s="51"/>
      <c r="C3" s="16"/>
      <c r="D3" s="52" t="s">
        <v>16</v>
      </c>
      <c r="E3" s="52"/>
      <c r="F3" s="4"/>
      <c r="G3" s="29"/>
    </row>
    <row r="4" spans="1:7" ht="44.1" customHeight="1" x14ac:dyDescent="0.25">
      <c r="A4" s="11" t="s">
        <v>280</v>
      </c>
      <c r="B4" s="9"/>
      <c r="C4" s="9"/>
      <c r="D4" s="9"/>
      <c r="E4" s="23"/>
    </row>
    <row r="5" spans="1:7" ht="44.1" customHeight="1" x14ac:dyDescent="0.25">
      <c r="A5" s="53" t="s">
        <v>10</v>
      </c>
      <c r="B5" s="53"/>
      <c r="C5" s="53"/>
      <c r="D5" s="53"/>
      <c r="E5" s="53"/>
    </row>
    <row r="6" spans="1:7" s="2" customFormat="1" ht="33.950000000000003" customHeight="1" x14ac:dyDescent="0.25">
      <c r="A6" s="6" t="s">
        <v>4</v>
      </c>
      <c r="B6" s="6" t="s">
        <v>5</v>
      </c>
      <c r="C6" s="6" t="s">
        <v>6</v>
      </c>
      <c r="D6" s="6" t="s">
        <v>7</v>
      </c>
      <c r="E6" s="24" t="s">
        <v>0</v>
      </c>
      <c r="G6" s="19"/>
    </row>
    <row r="7" spans="1:7" s="2" customFormat="1" ht="27" customHeight="1" x14ac:dyDescent="0.25">
      <c r="A7" s="22" t="s">
        <v>20</v>
      </c>
      <c r="B7" s="6"/>
      <c r="C7" s="6"/>
      <c r="D7" s="6"/>
      <c r="E7" s="24"/>
      <c r="G7" s="19"/>
    </row>
    <row r="8" spans="1:7" s="2" customFormat="1" ht="33.75" customHeight="1" x14ac:dyDescent="0.25">
      <c r="A8" s="7" t="s">
        <v>2</v>
      </c>
      <c r="B8" s="7"/>
      <c r="C8" s="5"/>
      <c r="D8" s="10" t="s">
        <v>336</v>
      </c>
      <c r="E8" s="25">
        <v>56071.96</v>
      </c>
      <c r="G8" s="19"/>
    </row>
    <row r="9" spans="1:7" s="2" customFormat="1" ht="33.75" customHeight="1" x14ac:dyDescent="0.25">
      <c r="A9" s="7" t="s">
        <v>2</v>
      </c>
      <c r="B9" s="7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10" t="s">
        <v>21</v>
      </c>
      <c r="E9" s="25"/>
      <c r="G9" s="19"/>
    </row>
    <row r="10" spans="1:7" s="2" customFormat="1" ht="33.75" customHeight="1" x14ac:dyDescent="0.25">
      <c r="A10" s="7" t="s">
        <v>2</v>
      </c>
      <c r="B10" s="7" t="str">
        <f t="array" ref="B10">IFERROR(INDEX(#REF!,SMALL(IF(#REF!=rngInvoice,ROW(#REF!)-ROW(#REF!)), ROW(2:2)), MATCH($B$6,#REF!, 0)),"")</f>
        <v/>
      </c>
      <c r="C10" s="5" t="str">
        <f t="array" ref="C10">IFERROR(INDEX(#REF!,SMALL(IF(#REF!=rngInvoice,ROW(#REF!)-ROW(#REF!)), ROW(2:2)), MATCH($C$6,#REF!, 0)),"")</f>
        <v/>
      </c>
      <c r="D10" s="10" t="s">
        <v>8</v>
      </c>
      <c r="E10" s="25">
        <v>983.09</v>
      </c>
      <c r="G10" s="19"/>
    </row>
    <row r="11" spans="1:7" s="2" customFormat="1" ht="33.75" customHeight="1" x14ac:dyDescent="0.25">
      <c r="A11" s="7" t="s">
        <v>2</v>
      </c>
      <c r="B11" s="7" t="str" cm="1">
        <f t="array" ref="B11">IFERROR(INDEX(#REF!,SMALL(IF(#REF!=rngInvoice,ROW(#REF!)-ROW(#REF!)), ROW(5:5)), MATCH($B$6,#REF!, 0)),"")</f>
        <v/>
      </c>
      <c r="C11" s="5" t="str" cm="1">
        <f t="array" ref="C11">IFERROR(INDEX(#REF!,SMALL(IF(#REF!=rngInvoice,ROW(#REF!)-ROW(#REF!)), ROW(5:5)), MATCH($C$6,#REF!, 0)),"")</f>
        <v/>
      </c>
      <c r="D11" s="10" t="s">
        <v>9</v>
      </c>
      <c r="E11" s="25"/>
      <c r="G11" s="19"/>
    </row>
    <row r="12" spans="1:7" s="2" customFormat="1" ht="33.75" customHeight="1" x14ac:dyDescent="0.25">
      <c r="A12" s="7" t="s">
        <v>2</v>
      </c>
      <c r="B12" s="7" t="str">
        <f t="array" ref="B12">IFERROR(INDEX(#REF!,SMALL(IF(#REF!=rngInvoice,ROW(#REF!)-ROW(#REF!)), ROW(1:1)), MATCH($B$6,#REF!, 0)),"")</f>
        <v/>
      </c>
      <c r="C12" s="5" t="str">
        <f t="array" ref="C12">IFERROR(INDEX(#REF!,SMALL(IF(#REF!=rngInvoice,ROW(#REF!)-ROW(#REF!)), ROW(1:1)), MATCH($C$6,#REF!, 0)),"")</f>
        <v/>
      </c>
      <c r="D12" s="5" t="s">
        <v>337</v>
      </c>
      <c r="E12" s="25">
        <v>2453.3200000000002</v>
      </c>
      <c r="G12" s="19"/>
    </row>
    <row r="13" spans="1:7" s="2" customFormat="1" ht="33.75" customHeight="1" x14ac:dyDescent="0.25">
      <c r="A13" s="7" t="s">
        <v>2</v>
      </c>
      <c r="B13" s="7" t="str">
        <f t="array" ref="B13">IFERROR(INDEX(#REF!,SMALL(IF(#REF!=rngInvoice,ROW(#REF!)-ROW(#REF!)), ROW(2:2)), MATCH($B$6,#REF!, 0)),"")</f>
        <v/>
      </c>
      <c r="C13" s="5" t="str">
        <f t="array" ref="C13">IFERROR(INDEX(#REF!,SMALL(IF(#REF!=rngInvoice,ROW(#REF!)-ROW(#REF!)), ROW(2:2)), MATCH($C$6,#REF!, 0)),"")</f>
        <v/>
      </c>
      <c r="D13" s="10" t="s">
        <v>17</v>
      </c>
      <c r="E13" s="25">
        <v>784.65</v>
      </c>
      <c r="G13" s="19"/>
    </row>
    <row r="14" spans="1:7" s="2" customFormat="1" ht="33.75" customHeight="1" x14ac:dyDescent="0.25">
      <c r="A14" s="7" t="s">
        <v>2</v>
      </c>
      <c r="B14" s="7" t="str" cm="1">
        <f t="array" ref="B14">IFERROR(INDEX(#REF!,SMALL(IF(#REF!=rngInvoice,ROW(#REF!)-ROW(#REF!)), ROW(8:8)), MATCH($B$6,#REF!, 0)),"")</f>
        <v/>
      </c>
      <c r="C14" s="5" t="str" cm="1">
        <f t="array" ref="C14">IFERROR(INDEX(#REF!,SMALL(IF(#REF!=rngInvoice,ROW(#REF!)-ROW(#REF!)), ROW(8:8)), MATCH($C$6,#REF!, 0)),"")</f>
        <v/>
      </c>
      <c r="D14" s="10" t="s">
        <v>40</v>
      </c>
      <c r="E14" s="25">
        <v>0</v>
      </c>
      <c r="G14" s="19"/>
    </row>
    <row r="15" spans="1:7" s="2" customFormat="1" ht="56.25" customHeight="1" x14ac:dyDescent="0.25">
      <c r="A15" s="7" t="s">
        <v>2</v>
      </c>
      <c r="B15" s="17"/>
      <c r="C15" s="5"/>
      <c r="D15" s="10" t="s">
        <v>18</v>
      </c>
      <c r="E15" s="25">
        <v>9414.06</v>
      </c>
      <c r="G15" s="19"/>
    </row>
    <row r="16" spans="1:7" s="2" customFormat="1" ht="56.25" customHeight="1" x14ac:dyDescent="0.25">
      <c r="A16" s="7" t="s">
        <v>2</v>
      </c>
      <c r="B16" s="17" t="str" cm="1">
        <f t="array" ref="B16">IFERROR(INDEX(#REF!,SMALL(IF(#REF!=rngInvoice,ROW(#REF!)-ROW(#REF!)), ROW(10:10)), MATCH($B$6,#REF!, 0)),"")</f>
        <v/>
      </c>
      <c r="C16" s="5" t="str" cm="1">
        <f t="array" ref="C16">IFERROR(INDEX(#REF!,SMALL(IF(#REF!=rngInvoice,ROW(#REF!)-ROW(#REF!)), ROW(10:10)), MATCH($C$6,#REF!, 0)),"")</f>
        <v/>
      </c>
      <c r="D16" s="10" t="s">
        <v>41</v>
      </c>
      <c r="E16" s="25">
        <v>12.99</v>
      </c>
      <c r="G16" s="19"/>
    </row>
    <row r="17" spans="1:9" s="2" customFormat="1" ht="56.25" customHeight="1" x14ac:dyDescent="0.25">
      <c r="A17" s="7" t="s">
        <v>2</v>
      </c>
      <c r="B17" s="17" t="str" cm="1">
        <f t="array" ref="B17">IFERROR(INDEX(#REF!,SMALL(IF(#REF!=rngInvoice,ROW(#REF!)-ROW(#REF!)), ROW(11:11)), MATCH($B$6,#REF!, 0)),"")</f>
        <v/>
      </c>
      <c r="C17" s="5" t="str" cm="1">
        <f t="array" ref="C17">IFERROR(INDEX(#REF!,SMALL(IF(#REF!=rngInvoice,ROW(#REF!)-ROW(#REF!)), ROW(11:11)), MATCH($C$6,#REF!, 0)),"")</f>
        <v/>
      </c>
      <c r="D17" s="10" t="s">
        <v>282</v>
      </c>
      <c r="E17" s="25">
        <v>1217.6500000000001</v>
      </c>
      <c r="G17" s="19"/>
    </row>
    <row r="18" spans="1:9" s="2" customFormat="1" ht="40.5" customHeight="1" x14ac:dyDescent="0.25">
      <c r="A18" s="20" t="s">
        <v>3</v>
      </c>
      <c r="B18" s="17"/>
      <c r="C18" s="5"/>
      <c r="D18" s="20"/>
      <c r="E18" s="26">
        <f>SUM(E8:E17)</f>
        <v>70937.72</v>
      </c>
      <c r="G18" s="19"/>
    </row>
    <row r="19" spans="1:9" s="2" customFormat="1" ht="40.5" customHeight="1" x14ac:dyDescent="0.25">
      <c r="A19" s="22" t="s">
        <v>19</v>
      </c>
      <c r="B19" s="17"/>
      <c r="C19" s="5"/>
      <c r="D19" s="10"/>
      <c r="E19" s="25"/>
      <c r="G19" s="19"/>
      <c r="I19" s="39">
        <f>SUM(E18+E94)</f>
        <v>151951.95000000001</v>
      </c>
    </row>
    <row r="20" spans="1:9" s="2" customFormat="1" ht="40.5" customHeight="1" x14ac:dyDescent="0.25">
      <c r="A20" s="7" t="s">
        <v>65</v>
      </c>
      <c r="B20" s="12">
        <v>85821130368</v>
      </c>
      <c r="C20" s="5" t="s">
        <v>1</v>
      </c>
      <c r="D20" s="5" t="s">
        <v>66</v>
      </c>
      <c r="E20" s="36">
        <v>26.67</v>
      </c>
      <c r="G20" s="19"/>
    </row>
    <row r="21" spans="1:9" s="2" customFormat="1" ht="40.5" customHeight="1" x14ac:dyDescent="0.25">
      <c r="A21" s="21" t="s">
        <v>67</v>
      </c>
      <c r="B21" s="12"/>
      <c r="C21" s="5"/>
      <c r="D21" s="5"/>
      <c r="E21" s="37">
        <f>SUBTOTAL(109,E20:E20)</f>
        <v>26.67</v>
      </c>
      <c r="G21" s="19"/>
    </row>
    <row r="22" spans="1:9" s="2" customFormat="1" ht="40.5" customHeight="1" x14ac:dyDescent="0.25">
      <c r="A22" s="7" t="s">
        <v>68</v>
      </c>
      <c r="B22" s="38">
        <v>87311810356</v>
      </c>
      <c r="C22" s="5" t="s">
        <v>69</v>
      </c>
      <c r="D22" s="10" t="s">
        <v>70</v>
      </c>
      <c r="E22" s="36">
        <v>50.47</v>
      </c>
      <c r="G22" s="19"/>
      <c r="I22" s="39"/>
    </row>
    <row r="23" spans="1:9" s="2" customFormat="1" ht="40.5" customHeight="1" x14ac:dyDescent="0.25">
      <c r="A23" s="21" t="s">
        <v>71</v>
      </c>
      <c r="B23" s="38" t="str" cm="1">
        <f t="array" ref="B23">IFERROR(INDEX(#REF!,SMALL(IF(#REF!=rngInvoice,ROW(#REF!)-ROW(#REF!)), ROW(#REF!)), MATCH($B$6,#REF!, 0)),"")</f>
        <v/>
      </c>
      <c r="C23" s="5" t="str" cm="1">
        <f t="array" ref="C23">IFERROR(INDEX(#REF!,SMALL(IF(#REF!=rngInvoice,ROW(#REF!)-ROW(#REF!)), ROW(#REF!)), MATCH($C$6,#REF!, 0)),"")</f>
        <v/>
      </c>
      <c r="D23" s="10"/>
      <c r="E23" s="37">
        <f>SUBTOTAL(109,E22:E22)</f>
        <v>50.47</v>
      </c>
      <c r="G23" s="19"/>
      <c r="I23" s="39"/>
    </row>
    <row r="24" spans="1:9" s="2" customFormat="1" ht="40.5" customHeight="1" x14ac:dyDescent="0.25">
      <c r="A24" s="7" t="s">
        <v>72</v>
      </c>
      <c r="B24" s="12">
        <v>81793146560</v>
      </c>
      <c r="C24" s="5" t="s">
        <v>1</v>
      </c>
      <c r="D24" s="10" t="s">
        <v>70</v>
      </c>
      <c r="E24" s="36">
        <v>130.63</v>
      </c>
      <c r="G24" s="19"/>
    </row>
    <row r="25" spans="1:9" s="2" customFormat="1" ht="40.5" customHeight="1" x14ac:dyDescent="0.25">
      <c r="A25" s="21" t="s">
        <v>73</v>
      </c>
      <c r="B25" s="12" t="s">
        <v>74</v>
      </c>
      <c r="C25" s="5" t="s">
        <v>74</v>
      </c>
      <c r="D25" s="5"/>
      <c r="E25" s="37">
        <f>SUM(E24:E24)</f>
        <v>130.63</v>
      </c>
      <c r="G25" s="19"/>
    </row>
    <row r="26" spans="1:9" s="2" customFormat="1" ht="40.5" customHeight="1" x14ac:dyDescent="0.25">
      <c r="A26" s="7" t="s">
        <v>82</v>
      </c>
      <c r="B26" s="12">
        <v>54013697016</v>
      </c>
      <c r="C26" s="5" t="s">
        <v>1</v>
      </c>
      <c r="D26" s="10" t="s">
        <v>83</v>
      </c>
      <c r="E26" s="36">
        <v>69.75</v>
      </c>
      <c r="G26" s="19"/>
    </row>
    <row r="27" spans="1:9" s="2" customFormat="1" ht="40.5" customHeight="1" x14ac:dyDescent="0.25">
      <c r="A27" s="7" t="s">
        <v>82</v>
      </c>
      <c r="B27" s="12">
        <v>54013697016</v>
      </c>
      <c r="C27" s="5" t="s">
        <v>1</v>
      </c>
      <c r="D27" s="10" t="s">
        <v>98</v>
      </c>
      <c r="E27" s="36">
        <v>142.5</v>
      </c>
      <c r="G27" s="19"/>
    </row>
    <row r="28" spans="1:9" s="2" customFormat="1" ht="40.5" customHeight="1" x14ac:dyDescent="0.25">
      <c r="A28" s="21" t="s">
        <v>84</v>
      </c>
      <c r="B28" s="12" t="str" cm="1">
        <f t="array" ref="B28">IFERROR(INDEX(#REF!,SMALL(IF(#REF!=rngInvoice,ROW(#REF!)-ROW(#REF!)), ROW(#REF!)), MATCH($B$6,#REF!, 0)),"")</f>
        <v/>
      </c>
      <c r="C28" s="5" t="str" cm="1">
        <f t="array" ref="C28">IFERROR(INDEX(#REF!,SMALL(IF(#REF!=rngInvoice,ROW(#REF!)-ROW(#REF!)), ROW(#REF!)), MATCH($C$6,#REF!, 0)),"")</f>
        <v/>
      </c>
      <c r="D28" s="5"/>
      <c r="E28" s="37">
        <f>SUM(E26:E27)</f>
        <v>212.25</v>
      </c>
      <c r="G28" s="19"/>
    </row>
    <row r="29" spans="1:9" s="2" customFormat="1" ht="40.5" customHeight="1" x14ac:dyDescent="0.25">
      <c r="A29" s="7" t="s">
        <v>283</v>
      </c>
      <c r="B29" s="12">
        <v>47625429199</v>
      </c>
      <c r="C29" s="5" t="s">
        <v>1</v>
      </c>
      <c r="D29" s="10" t="s">
        <v>40</v>
      </c>
      <c r="E29" s="30">
        <v>333.03</v>
      </c>
      <c r="G29" s="19"/>
    </row>
    <row r="30" spans="1:9" s="2" customFormat="1" ht="40.5" customHeight="1" x14ac:dyDescent="0.25">
      <c r="A30" s="21" t="s">
        <v>284</v>
      </c>
      <c r="B30" s="12" t="str" cm="1">
        <f t="array" ref="B30">IFERROR(INDEX(#REF!,SMALL(IF(#REF!=rngInvoice,ROW(#REF!)-ROW(#REF!)), ROW(21:21)), MATCH($B$6,#REF!, 0)),"")</f>
        <v/>
      </c>
      <c r="C30" s="5" t="str" cm="1">
        <f t="array" ref="C30">IFERROR(INDEX(#REF!,SMALL(IF(#REF!=rngInvoice,ROW(#REF!)-ROW(#REF!)), ROW(21:21)), MATCH($C$6,#REF!, 0)),"")</f>
        <v/>
      </c>
      <c r="D30" s="5"/>
      <c r="E30" s="26">
        <f>SUM(E29)</f>
        <v>333.03</v>
      </c>
      <c r="G30" s="19"/>
    </row>
    <row r="31" spans="1:9" s="2" customFormat="1" ht="40.5" customHeight="1" x14ac:dyDescent="0.25">
      <c r="A31" s="40" t="s">
        <v>285</v>
      </c>
      <c r="B31" s="12">
        <v>99002525095</v>
      </c>
      <c r="C31" s="5" t="s">
        <v>1</v>
      </c>
      <c r="D31" s="10" t="s">
        <v>23</v>
      </c>
      <c r="E31" s="36">
        <v>200</v>
      </c>
      <c r="G31" s="19"/>
    </row>
    <row r="32" spans="1:9" s="2" customFormat="1" ht="40.5" customHeight="1" x14ac:dyDescent="0.25">
      <c r="A32" s="41" t="s">
        <v>286</v>
      </c>
      <c r="B32" s="12" t="str" cm="1">
        <f t="array" ref="B32">IFERROR(INDEX(#REF!,SMALL(IF(#REF!=rngInvoice,ROW(#REF!)-ROW(#REF!)), ROW(23:23)), MATCH($B$6,#REF!, 0)),"")</f>
        <v/>
      </c>
      <c r="C32" s="5" t="str" cm="1">
        <f t="array" ref="C32">IFERROR(INDEX(#REF!,SMALL(IF(#REF!=rngInvoice,ROW(#REF!)-ROW(#REF!)), ROW(23:23)), MATCH($C$6,#REF!, 0)),"")</f>
        <v/>
      </c>
      <c r="D32" s="5"/>
      <c r="E32" s="37">
        <f>SUM(E31)</f>
        <v>200</v>
      </c>
      <c r="G32" s="19"/>
    </row>
    <row r="33" spans="1:7" s="2" customFormat="1" ht="40.5" customHeight="1" x14ac:dyDescent="0.25">
      <c r="A33" s="7" t="s">
        <v>273</v>
      </c>
      <c r="B33" s="12">
        <v>57189591567</v>
      </c>
      <c r="C33" s="5" t="s">
        <v>1</v>
      </c>
      <c r="D33" s="10" t="s">
        <v>99</v>
      </c>
      <c r="E33" s="36">
        <v>303.42</v>
      </c>
      <c r="G33" s="19"/>
    </row>
    <row r="34" spans="1:7" s="2" customFormat="1" ht="40.5" customHeight="1" x14ac:dyDescent="0.25">
      <c r="A34" s="41" t="s">
        <v>274</v>
      </c>
      <c r="B34" s="12"/>
      <c r="C34" s="5" t="s">
        <v>1</v>
      </c>
      <c r="D34" s="10" t="s">
        <v>98</v>
      </c>
      <c r="E34" s="26">
        <f>SUBTOTAL(109,E33:E33)</f>
        <v>303.42</v>
      </c>
      <c r="G34" s="19"/>
    </row>
    <row r="35" spans="1:7" s="2" customFormat="1" ht="40.5" customHeight="1" x14ac:dyDescent="0.25">
      <c r="A35" s="40" t="s">
        <v>291</v>
      </c>
      <c r="B35" s="12">
        <v>80394295813</v>
      </c>
      <c r="C35" s="5" t="s">
        <v>1</v>
      </c>
      <c r="D35" s="10" t="s">
        <v>25</v>
      </c>
      <c r="E35" s="30">
        <v>3250</v>
      </c>
      <c r="G35" s="19"/>
    </row>
    <row r="36" spans="1:7" s="2" customFormat="1" ht="40.5" customHeight="1" x14ac:dyDescent="0.25">
      <c r="A36" s="41" t="s">
        <v>292</v>
      </c>
      <c r="B36" s="12" t="str" cm="1">
        <f t="array" ref="B36">IFERROR(INDEX(#REF!,SMALL(IF(#REF!=rngInvoice,ROW(#REF!)-ROW(#REF!)), ROW(#REF!)), MATCH($B$6,#REF!, 0)),"")</f>
        <v/>
      </c>
      <c r="C36" s="5" t="str" cm="1">
        <f t="array" ref="C36">IFERROR(INDEX(#REF!,SMALL(IF(#REF!=rngInvoice,ROW(#REF!)-ROW(#REF!)), ROW(#REF!)), MATCH($C$6,#REF!, 0)),"")</f>
        <v/>
      </c>
      <c r="D36" s="5"/>
      <c r="E36" s="26">
        <f>SUM(E35)</f>
        <v>3250</v>
      </c>
      <c r="G36" s="19"/>
    </row>
    <row r="37" spans="1:7" s="2" customFormat="1" ht="40.5" customHeight="1" x14ac:dyDescent="0.25">
      <c r="A37" s="40" t="s">
        <v>293</v>
      </c>
      <c r="B37" s="12">
        <v>32851576429</v>
      </c>
      <c r="C37" s="5" t="s">
        <v>295</v>
      </c>
      <c r="D37" s="10" t="s">
        <v>104</v>
      </c>
      <c r="E37" s="36">
        <v>219.2</v>
      </c>
      <c r="G37" s="19"/>
    </row>
    <row r="38" spans="1:7" s="2" customFormat="1" ht="40.5" customHeight="1" x14ac:dyDescent="0.25">
      <c r="A38" s="41" t="s">
        <v>294</v>
      </c>
      <c r="B38" s="12" t="str" cm="1">
        <f t="array" ref="B38">IFERROR(INDEX(#REF!,SMALL(IF(#REF!=rngInvoice,ROW(#REF!)-ROW(#REF!)), ROW(#REF!)), MATCH($B$6,#REF!, 0)),"")</f>
        <v/>
      </c>
      <c r="C38" s="5" t="str" cm="1">
        <f t="array" ref="C38">IFERROR(INDEX(#REF!,SMALL(IF(#REF!=rngInvoice,ROW(#REF!)-ROW(#REF!)), ROW(#REF!)), MATCH($C$6,#REF!, 0)),"")</f>
        <v/>
      </c>
      <c r="D38" s="10"/>
      <c r="E38" s="37">
        <f>SUBTOTAL(109,E37:E37)</f>
        <v>219.2</v>
      </c>
      <c r="G38" s="19"/>
    </row>
    <row r="39" spans="1:7" s="2" customFormat="1" ht="40.5" customHeight="1" x14ac:dyDescent="0.25">
      <c r="A39" s="40" t="s">
        <v>303</v>
      </c>
      <c r="B39" s="12">
        <v>73660371074</v>
      </c>
      <c r="C39" s="5" t="s">
        <v>1</v>
      </c>
      <c r="D39" s="10" t="s">
        <v>104</v>
      </c>
      <c r="E39" s="36">
        <v>20.190000000000001</v>
      </c>
      <c r="G39" s="19"/>
    </row>
    <row r="40" spans="1:7" s="2" customFormat="1" ht="40.5" customHeight="1" x14ac:dyDescent="0.25">
      <c r="A40" s="40" t="s">
        <v>303</v>
      </c>
      <c r="B40" s="12">
        <v>73660371074</v>
      </c>
      <c r="C40" s="5" t="s">
        <v>1</v>
      </c>
      <c r="D40" s="10" t="s">
        <v>98</v>
      </c>
      <c r="E40" s="36">
        <v>78.489999999999995</v>
      </c>
      <c r="G40" s="19"/>
    </row>
    <row r="41" spans="1:7" s="2" customFormat="1" ht="40.5" customHeight="1" x14ac:dyDescent="0.25">
      <c r="A41" s="40" t="s">
        <v>303</v>
      </c>
      <c r="B41" s="12">
        <v>73660371074</v>
      </c>
      <c r="C41" s="5" t="s">
        <v>1</v>
      </c>
      <c r="D41" s="10" t="s">
        <v>99</v>
      </c>
      <c r="E41" s="36">
        <v>167.4</v>
      </c>
      <c r="G41" s="19"/>
    </row>
    <row r="42" spans="1:7" s="2" customFormat="1" ht="40.5" customHeight="1" x14ac:dyDescent="0.25">
      <c r="A42" s="41" t="s">
        <v>304</v>
      </c>
      <c r="B42" s="12" t="str" cm="1">
        <f t="array" ref="B42">IFERROR(INDEX(#REF!,SMALL(IF(#REF!=rngInvoice,ROW(#REF!)-ROW(#REF!)), ROW(33:33)), MATCH($B$6,#REF!, 0)),"")</f>
        <v/>
      </c>
      <c r="C42" s="5" t="str" cm="1">
        <f t="array" ref="C42">IFERROR(INDEX(#REF!,SMALL(IF(#REF!=rngInvoice,ROW(#REF!)-ROW(#REF!)), ROW(33:33)), MATCH($C$6,#REF!, 0)),"")</f>
        <v/>
      </c>
      <c r="D42" s="10"/>
      <c r="E42" s="37">
        <f>SUBTOTAL(109,E39:E41)</f>
        <v>266.08</v>
      </c>
      <c r="G42" s="19"/>
    </row>
    <row r="43" spans="1:7" s="2" customFormat="1" ht="40.5" customHeight="1" x14ac:dyDescent="0.25">
      <c r="A43" s="40" t="s">
        <v>305</v>
      </c>
      <c r="B43" s="12">
        <v>70047165695</v>
      </c>
      <c r="C43" s="5" t="s">
        <v>307</v>
      </c>
      <c r="D43" s="10" t="s">
        <v>25</v>
      </c>
      <c r="E43" s="36">
        <v>31325.65</v>
      </c>
      <c r="G43" s="19"/>
    </row>
    <row r="44" spans="1:7" s="2" customFormat="1" ht="40.5" customHeight="1" x14ac:dyDescent="0.25">
      <c r="A44" s="41" t="s">
        <v>306</v>
      </c>
      <c r="B44" s="12" t="str" cm="1">
        <f t="array" ref="B44">IFERROR(INDEX(#REF!,SMALL(IF(#REF!=rngInvoice,ROW(#REF!)-ROW(#REF!)), ROW(33:33)), MATCH($B$6,#REF!, 0)),"")</f>
        <v/>
      </c>
      <c r="C44" s="5" t="str" cm="1">
        <f t="array" ref="C44">IFERROR(INDEX(#REF!,SMALL(IF(#REF!=rngInvoice,ROW(#REF!)-ROW(#REF!)), ROW(33:33)), MATCH($C$6,#REF!, 0)),"")</f>
        <v/>
      </c>
      <c r="D44" s="10"/>
      <c r="E44" s="37">
        <f>SUBTOTAL(109,E43)</f>
        <v>31325.65</v>
      </c>
      <c r="G44" s="19"/>
    </row>
    <row r="45" spans="1:7" s="2" customFormat="1" ht="40.5" customHeight="1" x14ac:dyDescent="0.25">
      <c r="A45" s="40" t="s">
        <v>162</v>
      </c>
      <c r="B45" s="12">
        <v>92401985070</v>
      </c>
      <c r="C45" s="5" t="s">
        <v>1</v>
      </c>
      <c r="D45" s="10" t="s">
        <v>104</v>
      </c>
      <c r="E45" s="36">
        <v>559.5</v>
      </c>
      <c r="G45" s="19"/>
    </row>
    <row r="46" spans="1:7" s="2" customFormat="1" ht="40.5" customHeight="1" x14ac:dyDescent="0.25">
      <c r="A46" s="41" t="s">
        <v>308</v>
      </c>
      <c r="B46" s="12" t="str" cm="1">
        <f t="array" ref="B46">IFERROR(INDEX(#REF!,SMALL(IF(#REF!=rngInvoice,ROW(#REF!)-ROW(#REF!)), ROW(33:33)), MATCH($B$6,#REF!, 0)),"")</f>
        <v/>
      </c>
      <c r="C46" s="5" t="str" cm="1">
        <f t="array" ref="C46">IFERROR(INDEX(#REF!,SMALL(IF(#REF!=rngInvoice,ROW(#REF!)-ROW(#REF!)), ROW(33:33)), MATCH($C$6,#REF!, 0)),"")</f>
        <v/>
      </c>
      <c r="D46" s="10"/>
      <c r="E46" s="37">
        <f>SUBTOTAL(109,E45)</f>
        <v>559.5</v>
      </c>
      <c r="G46" s="19"/>
    </row>
    <row r="47" spans="1:7" s="2" customFormat="1" ht="40.5" customHeight="1" x14ac:dyDescent="0.25">
      <c r="A47" s="7" t="s">
        <v>22</v>
      </c>
      <c r="B47" s="7">
        <v>6454606176</v>
      </c>
      <c r="C47" s="5" t="s">
        <v>1</v>
      </c>
      <c r="D47" s="5" t="s">
        <v>23</v>
      </c>
      <c r="E47" s="36">
        <v>129.25</v>
      </c>
      <c r="G47" s="19"/>
    </row>
    <row r="48" spans="1:7" s="2" customFormat="1" ht="40.5" customHeight="1" x14ac:dyDescent="0.25">
      <c r="A48" s="41" t="s">
        <v>24</v>
      </c>
      <c r="B48" s="7" t="str" cm="1">
        <f t="array" ref="B48">IFERROR(INDEX(#REF!,SMALL(IF(#REF!=rngInvoice,ROW(#REF!)-ROW(#REF!)), ROW(24:24)), MATCH($B$6,#REF!, 0)),"")</f>
        <v/>
      </c>
      <c r="C48" s="5"/>
      <c r="D48" s="10"/>
      <c r="E48" s="37">
        <f>SUM(E47)</f>
        <v>129.25</v>
      </c>
      <c r="G48" s="19"/>
    </row>
    <row r="49" spans="1:7" s="2" customFormat="1" ht="40.5" customHeight="1" x14ac:dyDescent="0.25">
      <c r="A49" s="7" t="s">
        <v>298</v>
      </c>
      <c r="B49" s="12">
        <v>96637299601</v>
      </c>
      <c r="C49" s="5" t="s">
        <v>1</v>
      </c>
      <c r="D49" s="10" t="s">
        <v>275</v>
      </c>
      <c r="E49" s="25">
        <v>3152.75</v>
      </c>
      <c r="G49" s="19"/>
    </row>
    <row r="50" spans="1:7" s="2" customFormat="1" ht="40.5" customHeight="1" x14ac:dyDescent="0.25">
      <c r="A50" s="21" t="s">
        <v>299</v>
      </c>
      <c r="B50" s="12"/>
      <c r="C50" s="5"/>
      <c r="D50" s="5"/>
      <c r="E50" s="26">
        <f>SUBTOTAL(109,E49:E49)</f>
        <v>3152.75</v>
      </c>
      <c r="G50" s="19"/>
    </row>
    <row r="51" spans="1:7" s="2" customFormat="1" ht="40.5" customHeight="1" x14ac:dyDescent="0.25">
      <c r="A51" s="41" t="s">
        <v>300</v>
      </c>
      <c r="B51" s="12">
        <v>60611404518</v>
      </c>
      <c r="C51" s="5" t="s">
        <v>1</v>
      </c>
      <c r="D51" s="10" t="s">
        <v>302</v>
      </c>
      <c r="E51" s="30">
        <v>1675</v>
      </c>
      <c r="G51" s="19"/>
    </row>
    <row r="52" spans="1:7" s="2" customFormat="1" ht="40.5" customHeight="1" x14ac:dyDescent="0.25">
      <c r="A52" s="41" t="s">
        <v>301</v>
      </c>
      <c r="B52" s="12" t="str" cm="1">
        <f t="array" ref="B52">IFERROR(INDEX(#REF!,SMALL(IF(#REF!=rngInvoice,ROW(#REF!)-ROW(#REF!)), ROW(13:13)), MATCH($B$6,#REF!, 0)),"")</f>
        <v/>
      </c>
      <c r="C52" s="5" t="str" cm="1">
        <f t="array" ref="C52">IFERROR(INDEX(#REF!,SMALL(IF(#REF!=rngInvoice,ROW(#REF!)-ROW(#REF!)), ROW(13:13)), MATCH($C$6,#REF!, 0)),"")</f>
        <v/>
      </c>
      <c r="D52" s="5"/>
      <c r="E52" s="26">
        <f>SUBTOTAL(109,E51)</f>
        <v>1675</v>
      </c>
      <c r="G52" s="19"/>
    </row>
    <row r="53" spans="1:7" s="2" customFormat="1" ht="40.5" customHeight="1" x14ac:dyDescent="0.25">
      <c r="A53" s="7" t="s">
        <v>26</v>
      </c>
      <c r="B53" s="12">
        <v>27759560625</v>
      </c>
      <c r="C53" s="5" t="s">
        <v>1</v>
      </c>
      <c r="D53" s="10" t="s">
        <v>27</v>
      </c>
      <c r="E53" s="36">
        <v>1537.2</v>
      </c>
      <c r="G53" s="19"/>
    </row>
    <row r="54" spans="1:7" s="2" customFormat="1" ht="40.5" customHeight="1" x14ac:dyDescent="0.25">
      <c r="A54" s="21" t="s">
        <v>29</v>
      </c>
      <c r="B54" s="12" t="str" cm="1">
        <f t="array" ref="B54">IFERROR(INDEX(#REF!,SMALL(IF(#REF!=rngInvoice,ROW(#REF!)-ROW(#REF!)), ROW(20:20)), MATCH($B$6,#REF!, 0)),"")</f>
        <v/>
      </c>
      <c r="C54" s="5"/>
      <c r="D54" s="5"/>
      <c r="E54" s="37">
        <f>SUM(E53)</f>
        <v>1537.2</v>
      </c>
      <c r="G54" s="19"/>
    </row>
    <row r="55" spans="1:7" s="2" customFormat="1" ht="40.5" customHeight="1" x14ac:dyDescent="0.25">
      <c r="A55" s="7" t="s">
        <v>296</v>
      </c>
      <c r="B55" s="12">
        <v>58261342396</v>
      </c>
      <c r="C55" s="5" t="s">
        <v>1</v>
      </c>
      <c r="D55" s="10" t="s">
        <v>98</v>
      </c>
      <c r="E55" s="30">
        <v>827.75</v>
      </c>
      <c r="G55" s="19"/>
    </row>
    <row r="56" spans="1:7" s="2" customFormat="1" ht="40.5" customHeight="1" x14ac:dyDescent="0.25">
      <c r="A56" s="21" t="s">
        <v>297</v>
      </c>
      <c r="B56" s="12" t="str" cm="1">
        <f t="array" ref="B56">IFERROR(INDEX(#REF!,SMALL(IF(#REF!=rngInvoice,ROW(#REF!)-ROW(#REF!)), ROW(13:13)), MATCH($B$6,#REF!, 0)),"")</f>
        <v/>
      </c>
      <c r="C56" s="5" t="str" cm="1">
        <f t="array" ref="C56">IFERROR(INDEX(#REF!,SMALL(IF(#REF!=rngInvoice,ROW(#REF!)-ROW(#REF!)), ROW(13:13)), MATCH($C$6,#REF!, 0)),"")</f>
        <v/>
      </c>
      <c r="D56" s="5"/>
      <c r="E56" s="26">
        <f>SUBTOTAL(109,E55)</f>
        <v>827.75</v>
      </c>
      <c r="G56" s="19"/>
    </row>
    <row r="57" spans="1:7" s="2" customFormat="1" ht="40.5" customHeight="1" x14ac:dyDescent="0.25">
      <c r="A57" s="7" t="s">
        <v>311</v>
      </c>
      <c r="B57" s="12">
        <v>89077533639</v>
      </c>
      <c r="C57" s="5" t="s">
        <v>1</v>
      </c>
      <c r="D57" s="10" t="s">
        <v>312</v>
      </c>
      <c r="E57" s="30">
        <v>412.5</v>
      </c>
      <c r="G57" s="19"/>
    </row>
    <row r="58" spans="1:7" s="2" customFormat="1" ht="40.5" customHeight="1" x14ac:dyDescent="0.25">
      <c r="A58" s="21" t="s">
        <v>313</v>
      </c>
      <c r="B58" s="12" t="str" cm="1">
        <f t="array" ref="B58">IFERROR(INDEX(#REF!,SMALL(IF(#REF!=rngInvoice,ROW(#REF!)-ROW(#REF!)), ROW(10:10)), MATCH($B$6,#REF!, 0)),"")</f>
        <v/>
      </c>
      <c r="C58" s="5" t="str" cm="1">
        <f t="array" ref="C58">IFERROR(INDEX(#REF!,SMALL(IF(#REF!=rngInvoice,ROW(#REF!)-ROW(#REF!)), ROW(10:10)), MATCH($C$6,#REF!, 0)),"")</f>
        <v/>
      </c>
      <c r="D58" s="5"/>
      <c r="E58" s="26">
        <f>SUM(E57:E57)</f>
        <v>412.5</v>
      </c>
      <c r="G58" s="19"/>
    </row>
    <row r="59" spans="1:7" s="2" customFormat="1" ht="40.5" customHeight="1" x14ac:dyDescent="0.25">
      <c r="A59" s="7" t="s">
        <v>309</v>
      </c>
      <c r="B59" s="12">
        <v>5240261911</v>
      </c>
      <c r="C59" s="5" t="s">
        <v>1</v>
      </c>
      <c r="D59" s="5" t="s">
        <v>99</v>
      </c>
      <c r="E59" s="30">
        <v>515.41</v>
      </c>
      <c r="G59" s="19"/>
    </row>
    <row r="60" spans="1:7" s="2" customFormat="1" ht="40.5" customHeight="1" x14ac:dyDescent="0.25">
      <c r="A60" s="7" t="s">
        <v>309</v>
      </c>
      <c r="B60" s="12">
        <v>5240261911</v>
      </c>
      <c r="C60" s="5" t="s">
        <v>1</v>
      </c>
      <c r="D60" s="10" t="s">
        <v>270</v>
      </c>
      <c r="E60" s="30">
        <v>18.579999999999998</v>
      </c>
      <c r="G60" s="19"/>
    </row>
    <row r="61" spans="1:7" s="2" customFormat="1" ht="40.5" customHeight="1" x14ac:dyDescent="0.25">
      <c r="A61" s="21" t="s">
        <v>310</v>
      </c>
      <c r="B61" s="12" t="str" cm="1">
        <f t="array" ref="B61">IFERROR(INDEX(#REF!,SMALL(IF(#REF!=rngInvoice,ROW(#REF!)-ROW(#REF!)), ROW(53:53)), MATCH($B$6,#REF!, 0)),"")</f>
        <v/>
      </c>
      <c r="C61" s="5" t="str" cm="1">
        <f t="array" ref="C61">IFERROR(INDEX(#REF!,SMALL(IF(#REF!=rngInvoice,ROW(#REF!)-ROW(#REF!)), ROW(53:53)), MATCH($C$6,#REF!, 0)),"")</f>
        <v/>
      </c>
      <c r="D61" s="5"/>
      <c r="E61" s="26">
        <f>SUM(E59:E60)</f>
        <v>533.99</v>
      </c>
      <c r="G61" s="19"/>
    </row>
    <row r="62" spans="1:7" s="2" customFormat="1" ht="40.5" customHeight="1" x14ac:dyDescent="0.25">
      <c r="A62" s="7" t="s">
        <v>289</v>
      </c>
      <c r="B62" s="12">
        <v>29365325374</v>
      </c>
      <c r="C62" s="5" t="s">
        <v>1</v>
      </c>
      <c r="D62" s="10" t="s">
        <v>25</v>
      </c>
      <c r="E62" s="30">
        <v>351.7</v>
      </c>
      <c r="G62" s="19"/>
    </row>
    <row r="63" spans="1:7" s="2" customFormat="1" ht="40.5" customHeight="1" x14ac:dyDescent="0.25">
      <c r="A63" s="21" t="s">
        <v>290</v>
      </c>
      <c r="B63" s="12" t="str" cm="1">
        <f t="array" ref="B63">IFERROR(INDEX(#REF!,SMALL(IF(#REF!=rngInvoice,ROW(#REF!)-ROW(#REF!)), ROW(15:15)), MATCH($B$6,#REF!, 0)),"")</f>
        <v/>
      </c>
      <c r="C63" s="5" t="str" cm="1">
        <f t="array" ref="C63">IFERROR(INDEX(#REF!,SMALL(IF(#REF!=rngInvoice,ROW(#REF!)-ROW(#REF!)), ROW(15:15)), MATCH($C$6,#REF!, 0)),"")</f>
        <v/>
      </c>
      <c r="D63" s="5"/>
      <c r="E63" s="26">
        <f>SUM(E62:E62)</f>
        <v>351.7</v>
      </c>
      <c r="G63" s="19"/>
    </row>
    <row r="64" spans="1:7" s="2" customFormat="1" ht="40.5" customHeight="1" x14ac:dyDescent="0.25">
      <c r="A64" s="7" t="s">
        <v>75</v>
      </c>
      <c r="B64" s="7">
        <v>39122275975</v>
      </c>
      <c r="C64" s="5" t="s">
        <v>1</v>
      </c>
      <c r="D64" s="5" t="s">
        <v>66</v>
      </c>
      <c r="E64" s="36">
        <v>120.63</v>
      </c>
      <c r="G64" s="19"/>
    </row>
    <row r="65" spans="1:9" s="2" customFormat="1" ht="40.5" customHeight="1" x14ac:dyDescent="0.25">
      <c r="A65" s="21" t="s">
        <v>76</v>
      </c>
      <c r="B65" s="7" t="str" cm="1">
        <f t="array" ref="B65">IFERROR(INDEX(#REF!,SMALL(IF(#REF!=rngInvoice,ROW(#REF!)-ROW(#REF!)), ROW(#REF!)), MATCH($B$6,#REF!, 0)),"")</f>
        <v/>
      </c>
      <c r="C65" s="5" t="str" cm="1">
        <f t="array" ref="C65">IFERROR(INDEX(#REF!,SMALL(IF(#REF!=rngInvoice,ROW(#REF!)-ROW(#REF!)), ROW(#REF!)), MATCH($C$6,#REF!, 0)),"")</f>
        <v/>
      </c>
      <c r="D65" s="10"/>
      <c r="E65" s="26">
        <f>SUM(E64)</f>
        <v>120.63</v>
      </c>
      <c r="G65" s="19"/>
      <c r="I65" s="39"/>
    </row>
    <row r="66" spans="1:9" s="2" customFormat="1" ht="40.5" customHeight="1" x14ac:dyDescent="0.25">
      <c r="A66" s="7" t="s">
        <v>287</v>
      </c>
      <c r="B66" s="12">
        <v>64959301921</v>
      </c>
      <c r="C66" s="5" t="s">
        <v>1</v>
      </c>
      <c r="D66" s="10" t="s">
        <v>83</v>
      </c>
      <c r="E66" s="36">
        <v>156.25</v>
      </c>
      <c r="G66" s="19"/>
      <c r="I66" s="39">
        <f>SUM(E67+E65+E63+E61+E58+E56+E54+E52+E50+E48+E46+E44+E42+E38+E36+E34+E32+E30+E28+E25+E23+E21)</f>
        <v>45773.919999999991</v>
      </c>
    </row>
    <row r="67" spans="1:9" s="2" customFormat="1" ht="40.5" customHeight="1" x14ac:dyDescent="0.25">
      <c r="A67" s="21" t="s">
        <v>288</v>
      </c>
      <c r="B67" s="12" t="s">
        <v>74</v>
      </c>
      <c r="C67" s="5" t="s">
        <v>74</v>
      </c>
      <c r="D67" s="5"/>
      <c r="E67" s="37">
        <f>E66</f>
        <v>156.25</v>
      </c>
      <c r="G67" s="19"/>
      <c r="I67" s="39"/>
    </row>
    <row r="68" spans="1:9" ht="33.950000000000003" customHeight="1" x14ac:dyDescent="0.25">
      <c r="A68" s="31" t="s">
        <v>178</v>
      </c>
      <c r="B68" s="7" t="s">
        <v>43</v>
      </c>
      <c r="C68" s="5" t="s">
        <v>43</v>
      </c>
      <c r="D68" s="32" t="s">
        <v>44</v>
      </c>
      <c r="E68" s="33">
        <v>733.72</v>
      </c>
    </row>
    <row r="69" spans="1:9" ht="33.950000000000003" customHeight="1" x14ac:dyDescent="0.25">
      <c r="A69" s="34" t="s">
        <v>179</v>
      </c>
      <c r="B69" s="7" t="str" cm="1">
        <f t="array" ref="B69">IFERROR(INDEX(#REF!,SMALL(IF(#REF!=rngInvoice,ROW(#REF!)-ROW(#REF!)), ROW(#REF!)), MATCH($B$6,#REF!, 0)),"")</f>
        <v/>
      </c>
      <c r="C69" s="5" t="str" cm="1">
        <f t="array" ref="C69">IFERROR(INDEX(#REF!,SMALL(IF(#REF!=rngInvoice,ROW(#REF!)-ROW(#REF!)), ROW(#REF!)), MATCH($C$6,#REF!, 0)),"")</f>
        <v/>
      </c>
      <c r="D69" s="32"/>
      <c r="E69" s="26">
        <f>SUBTOTAL(109,E68:E68)</f>
        <v>733.72</v>
      </c>
    </row>
    <row r="70" spans="1:9" ht="33.950000000000003" customHeight="1" x14ac:dyDescent="0.25">
      <c r="A70" s="31" t="s">
        <v>314</v>
      </c>
      <c r="B70" s="7" t="s">
        <v>43</v>
      </c>
      <c r="C70" s="5" t="s">
        <v>43</v>
      </c>
      <c r="D70" s="32" t="s">
        <v>44</v>
      </c>
      <c r="E70" s="33">
        <v>2286.4899999999998</v>
      </c>
      <c r="I70" s="43">
        <f>SUM(E69+E71+E73+E75+E77+E79+E81+E83+E85+E87+E89+E91+E93)</f>
        <v>35240.31</v>
      </c>
    </row>
    <row r="71" spans="1:9" ht="33.950000000000003" customHeight="1" x14ac:dyDescent="0.25">
      <c r="A71" s="34" t="s">
        <v>315</v>
      </c>
      <c r="B71" s="7" t="str" cm="1">
        <f t="array" ref="B71">IFERROR(INDEX(#REF!,SMALL(IF(#REF!=rngInvoice,ROW(#REF!)-ROW(#REF!)), ROW(#REF!)), MATCH($B$6,#REF!, 0)),"")</f>
        <v/>
      </c>
      <c r="C71" s="5" t="str" cm="1">
        <f t="array" ref="C71">IFERROR(INDEX(#REF!,SMALL(IF(#REF!=rngInvoice,ROW(#REF!)-ROW(#REF!)), ROW(#REF!)), MATCH($C$6,#REF!, 0)),"")</f>
        <v/>
      </c>
      <c r="D71" s="32"/>
      <c r="E71" s="26">
        <f>SUBTOTAL(109,E70:E70)</f>
        <v>2286.4899999999998</v>
      </c>
    </row>
    <row r="72" spans="1:9" ht="33.950000000000003" customHeight="1" x14ac:dyDescent="0.25">
      <c r="A72" s="31" t="s">
        <v>316</v>
      </c>
      <c r="B72" s="7" t="s">
        <v>43</v>
      </c>
      <c r="C72" s="5" t="s">
        <v>43</v>
      </c>
      <c r="D72" s="32" t="s">
        <v>44</v>
      </c>
      <c r="E72" s="33">
        <v>853.16</v>
      </c>
    </row>
    <row r="73" spans="1:9" ht="33.950000000000003" customHeight="1" x14ac:dyDescent="0.25">
      <c r="A73" s="34" t="s">
        <v>326</v>
      </c>
      <c r="B73" s="7" t="str" cm="1">
        <f t="array" ref="B73">IFERROR(INDEX(#REF!,SMALL(IF(#REF!=rngInvoice,ROW(#REF!)-ROW(#REF!)), ROW(#REF!)), MATCH($B$6,#REF!, 0)),"")</f>
        <v/>
      </c>
      <c r="C73" s="5" t="str" cm="1">
        <f t="array" ref="C73">IFERROR(INDEX(#REF!,SMALL(IF(#REF!=rngInvoice,ROW(#REF!)-ROW(#REF!)), ROW(#REF!)), MATCH($C$6,#REF!, 0)),"")</f>
        <v/>
      </c>
      <c r="D73" s="32"/>
      <c r="E73" s="26">
        <f>SUBTOTAL(109,E72:E72)</f>
        <v>853.16</v>
      </c>
      <c r="I73" s="43"/>
    </row>
    <row r="74" spans="1:9" ht="33.950000000000003" customHeight="1" x14ac:dyDescent="0.25">
      <c r="A74" s="35" t="s">
        <v>317</v>
      </c>
      <c r="B74" s="7" t="s">
        <v>43</v>
      </c>
      <c r="C74" s="5" t="s">
        <v>43</v>
      </c>
      <c r="D74" s="32" t="s">
        <v>44</v>
      </c>
      <c r="E74" s="30">
        <v>2242.83</v>
      </c>
    </row>
    <row r="75" spans="1:9" ht="33.950000000000003" customHeight="1" x14ac:dyDescent="0.25">
      <c r="A75" s="34" t="s">
        <v>327</v>
      </c>
      <c r="B75" s="7" t="str" cm="1">
        <f t="array" ref="B75">IFERROR(INDEX(#REF!,SMALL(IF(#REF!=rngInvoice,ROW(#REF!)-ROW(#REF!)), ROW(68:68)), MATCH($B$6,#REF!, 0)),"")</f>
        <v/>
      </c>
      <c r="C75" s="5" t="str" cm="1">
        <f t="array" ref="C75">IFERROR(INDEX(#REF!,SMALL(IF(#REF!=rngInvoice,ROW(#REF!)-ROW(#REF!)), ROW(68:68)), MATCH($C$6,#REF!, 0)),"")</f>
        <v/>
      </c>
      <c r="D75" s="32"/>
      <c r="E75" s="26">
        <f>SUBTOTAL(109,E74:E74)</f>
        <v>2242.83</v>
      </c>
    </row>
    <row r="76" spans="1:9" ht="33.950000000000003" customHeight="1" x14ac:dyDescent="0.25">
      <c r="A76" s="35" t="s">
        <v>190</v>
      </c>
      <c r="B76" s="7" t="s">
        <v>43</v>
      </c>
      <c r="C76" s="5" t="s">
        <v>43</v>
      </c>
      <c r="D76" s="32" t="s">
        <v>44</v>
      </c>
      <c r="E76" s="30">
        <v>3613.19</v>
      </c>
    </row>
    <row r="77" spans="1:9" ht="33.950000000000003" customHeight="1" x14ac:dyDescent="0.25">
      <c r="A77" s="34" t="s">
        <v>191</v>
      </c>
      <c r="B77" s="7" t="str" cm="1">
        <f t="array" ref="B77">IFERROR(INDEX(#REF!,SMALL(IF(#REF!=rngInvoice,ROW(#REF!)-ROW(#REF!)), ROW(68:68)), MATCH($B$6,#REF!, 0)),"")</f>
        <v/>
      </c>
      <c r="C77" s="5" t="str" cm="1">
        <f t="array" ref="C77">IFERROR(INDEX(#REF!,SMALL(IF(#REF!=rngInvoice,ROW(#REF!)-ROW(#REF!)), ROW(68:68)), MATCH($C$6,#REF!, 0)),"")</f>
        <v/>
      </c>
      <c r="D77" s="32"/>
      <c r="E77" s="26">
        <f>SUBTOTAL(109,E76:E76)</f>
        <v>3613.19</v>
      </c>
    </row>
    <row r="78" spans="1:9" ht="33.950000000000003" customHeight="1" x14ac:dyDescent="0.25">
      <c r="A78" s="35" t="s">
        <v>318</v>
      </c>
      <c r="B78" s="7" t="s">
        <v>43</v>
      </c>
      <c r="C78" s="5" t="s">
        <v>43</v>
      </c>
      <c r="D78" s="32" t="s">
        <v>44</v>
      </c>
      <c r="E78" s="30">
        <v>5189.8500000000004</v>
      </c>
    </row>
    <row r="79" spans="1:9" ht="33.950000000000003" customHeight="1" x14ac:dyDescent="0.25">
      <c r="A79" s="34" t="s">
        <v>328</v>
      </c>
      <c r="B79" s="7" t="str" cm="1">
        <f t="array" ref="B79">IFERROR(INDEX(#REF!,SMALL(IF(#REF!=rngInvoice,ROW(#REF!)-ROW(#REF!)), ROW(68:68)), MATCH($B$6,#REF!, 0)),"")</f>
        <v/>
      </c>
      <c r="C79" s="5" t="str" cm="1">
        <f t="array" ref="C79">IFERROR(INDEX(#REF!,SMALL(IF(#REF!=rngInvoice,ROW(#REF!)-ROW(#REF!)), ROW(68:68)), MATCH($C$6,#REF!, 0)),"")</f>
        <v/>
      </c>
      <c r="D79" s="32"/>
      <c r="E79" s="26">
        <f>SUBTOTAL(109,E78:E78)</f>
        <v>5189.8500000000004</v>
      </c>
    </row>
    <row r="80" spans="1:9" ht="33.950000000000003" customHeight="1" x14ac:dyDescent="0.25">
      <c r="A80" s="35" t="s">
        <v>319</v>
      </c>
      <c r="B80" s="7" t="s">
        <v>43</v>
      </c>
      <c r="C80" s="5" t="s">
        <v>43</v>
      </c>
      <c r="D80" s="32" t="s">
        <v>44</v>
      </c>
      <c r="E80" s="30">
        <v>4117.3999999999996</v>
      </c>
    </row>
    <row r="81" spans="1:5" ht="33.950000000000003" customHeight="1" x14ac:dyDescent="0.25">
      <c r="A81" s="34" t="s">
        <v>329</v>
      </c>
      <c r="B81" s="7" t="str" cm="1">
        <f t="array" ref="B81">IFERROR(INDEX(#REF!,SMALL(IF(#REF!=rngInvoice,ROW(#REF!)-ROW(#REF!)), ROW(68:68)), MATCH($B$6,#REF!, 0)),"")</f>
        <v/>
      </c>
      <c r="C81" s="5" t="str" cm="1">
        <f t="array" ref="C81">IFERROR(INDEX(#REF!,SMALL(IF(#REF!=rngInvoice,ROW(#REF!)-ROW(#REF!)), ROW(68:68)), MATCH($C$6,#REF!, 0)),"")</f>
        <v/>
      </c>
      <c r="D81" s="32"/>
      <c r="E81" s="26">
        <f>SUBTOTAL(109,E80:E80)</f>
        <v>4117.3999999999996</v>
      </c>
    </row>
    <row r="82" spans="1:5" ht="33.950000000000003" customHeight="1" x14ac:dyDescent="0.25">
      <c r="A82" s="35" t="s">
        <v>320</v>
      </c>
      <c r="B82" s="7" t="s">
        <v>43</v>
      </c>
      <c r="C82" s="5" t="s">
        <v>43</v>
      </c>
      <c r="D82" s="32" t="s">
        <v>44</v>
      </c>
      <c r="E82" s="30">
        <v>1806.59</v>
      </c>
    </row>
    <row r="83" spans="1:5" ht="33.950000000000003" customHeight="1" x14ac:dyDescent="0.25">
      <c r="A83" s="34" t="s">
        <v>330</v>
      </c>
      <c r="B83" s="7" t="str" cm="1">
        <f t="array" ref="B83">IFERROR(INDEX(#REF!,SMALL(IF(#REF!=rngInvoice,ROW(#REF!)-ROW(#REF!)), ROW(68:68)), MATCH($B$6,#REF!, 0)),"")</f>
        <v/>
      </c>
      <c r="C83" s="5" t="str" cm="1">
        <f t="array" ref="C83">IFERROR(INDEX(#REF!,SMALL(IF(#REF!=rngInvoice,ROW(#REF!)-ROW(#REF!)), ROW(68:68)), MATCH($C$6,#REF!, 0)),"")</f>
        <v/>
      </c>
      <c r="D83" s="32"/>
      <c r="E83" s="26">
        <f>SUBTOTAL(109,E82:E82)</f>
        <v>1806.59</v>
      </c>
    </row>
    <row r="84" spans="1:5" ht="33.950000000000003" customHeight="1" x14ac:dyDescent="0.25">
      <c r="A84" s="35" t="s">
        <v>321</v>
      </c>
      <c r="B84" s="7" t="s">
        <v>43</v>
      </c>
      <c r="C84" s="5" t="s">
        <v>43</v>
      </c>
      <c r="D84" s="32" t="s">
        <v>44</v>
      </c>
      <c r="E84" s="30">
        <v>4040.22</v>
      </c>
    </row>
    <row r="85" spans="1:5" ht="33.950000000000003" customHeight="1" x14ac:dyDescent="0.25">
      <c r="A85" s="34" t="s">
        <v>331</v>
      </c>
      <c r="B85" s="7" t="str" cm="1">
        <f t="array" ref="B85">IFERROR(INDEX(#REF!,SMALL(IF(#REF!=rngInvoice,ROW(#REF!)-ROW(#REF!)), ROW(68:68)), MATCH($B$6,#REF!, 0)),"")</f>
        <v/>
      </c>
      <c r="C85" s="5" t="str" cm="1">
        <f t="array" ref="C85">IFERROR(INDEX(#REF!,SMALL(IF(#REF!=rngInvoice,ROW(#REF!)-ROW(#REF!)), ROW(68:68)), MATCH($C$6,#REF!, 0)),"")</f>
        <v/>
      </c>
      <c r="D85" s="32"/>
      <c r="E85" s="26">
        <f>SUBTOTAL(109,E84:E84)</f>
        <v>4040.22</v>
      </c>
    </row>
    <row r="86" spans="1:5" ht="33.950000000000003" customHeight="1" x14ac:dyDescent="0.25">
      <c r="A86" s="35" t="s">
        <v>322</v>
      </c>
      <c r="B86" s="7" t="s">
        <v>43</v>
      </c>
      <c r="C86" s="5" t="s">
        <v>43</v>
      </c>
      <c r="D86" s="32" t="s">
        <v>44</v>
      </c>
      <c r="E86" s="30">
        <v>2228.61</v>
      </c>
    </row>
    <row r="87" spans="1:5" ht="33.950000000000003" customHeight="1" x14ac:dyDescent="0.25">
      <c r="A87" s="34" t="s">
        <v>332</v>
      </c>
      <c r="B87" s="7" t="str" cm="1">
        <f t="array" ref="B87">IFERROR(INDEX(#REF!,SMALL(IF(#REF!=rngInvoice,ROW(#REF!)-ROW(#REF!)), ROW(80:80)), MATCH($B$6,#REF!, 0)),"")</f>
        <v/>
      </c>
      <c r="C87" s="5" t="str" cm="1">
        <f t="array" ref="C87">IFERROR(INDEX(#REF!,SMALL(IF(#REF!=rngInvoice,ROW(#REF!)-ROW(#REF!)), ROW(80:80)), MATCH($C$6,#REF!, 0)),"")</f>
        <v/>
      </c>
      <c r="D87" s="32"/>
      <c r="E87" s="26">
        <f>SUBTOTAL(109,E86)</f>
        <v>2228.61</v>
      </c>
    </row>
    <row r="88" spans="1:5" ht="33.950000000000003" customHeight="1" x14ac:dyDescent="0.25">
      <c r="A88" s="35" t="s">
        <v>323</v>
      </c>
      <c r="B88" s="7" t="s">
        <v>43</v>
      </c>
      <c r="C88" s="5" t="s">
        <v>43</v>
      </c>
      <c r="D88" s="32" t="s">
        <v>44</v>
      </c>
      <c r="E88" s="30">
        <v>5189.8500000000004</v>
      </c>
    </row>
    <row r="89" spans="1:5" ht="33.950000000000003" customHeight="1" x14ac:dyDescent="0.25">
      <c r="A89" s="34" t="s">
        <v>333</v>
      </c>
      <c r="B89" s="7" t="str" cm="1">
        <f t="array" ref="B89">IFERROR(INDEX(#REF!,SMALL(IF(#REF!=rngInvoice,ROW(#REF!)-ROW(#REF!)), ROW(82:82)), MATCH($B$6,#REF!, 0)),"")</f>
        <v/>
      </c>
      <c r="C89" s="5" t="str" cm="1">
        <f t="array" ref="C89">IFERROR(INDEX(#REF!,SMALL(IF(#REF!=rngInvoice,ROW(#REF!)-ROW(#REF!)), ROW(82:82)), MATCH($C$6,#REF!, 0)),"")</f>
        <v/>
      </c>
      <c r="D89" s="32"/>
      <c r="E89" s="26">
        <f>SUBTOTAL(109,E88)</f>
        <v>5189.8500000000004</v>
      </c>
    </row>
    <row r="90" spans="1:5" ht="33.950000000000003" customHeight="1" x14ac:dyDescent="0.25">
      <c r="A90" s="35" t="s">
        <v>324</v>
      </c>
      <c r="B90" s="7" t="s">
        <v>43</v>
      </c>
      <c r="C90" s="5" t="s">
        <v>43</v>
      </c>
      <c r="D90" s="32" t="s">
        <v>44</v>
      </c>
      <c r="E90" s="30">
        <v>1122.8399999999999</v>
      </c>
    </row>
    <row r="91" spans="1:5" ht="33.950000000000003" customHeight="1" x14ac:dyDescent="0.25">
      <c r="A91" s="34" t="s">
        <v>334</v>
      </c>
      <c r="B91" s="7" t="str" cm="1">
        <f t="array" ref="B91">IFERROR(INDEX(#REF!,SMALL(IF(#REF!=rngInvoice,ROW(#REF!)-ROW(#REF!)), ROW(82:82)), MATCH($B$6,#REF!, 0)),"")</f>
        <v/>
      </c>
      <c r="C91" s="5" t="str" cm="1">
        <f t="array" ref="C91">IFERROR(INDEX(#REF!,SMALL(IF(#REF!=rngInvoice,ROW(#REF!)-ROW(#REF!)), ROW(82:82)), MATCH($C$6,#REF!, 0)),"")</f>
        <v/>
      </c>
      <c r="D91" s="32"/>
      <c r="E91" s="26">
        <f>SUBTOTAL(109,E90)</f>
        <v>1122.8399999999999</v>
      </c>
    </row>
    <row r="92" spans="1:5" ht="33.950000000000003" customHeight="1" x14ac:dyDescent="0.25">
      <c r="A92" s="35" t="s">
        <v>325</v>
      </c>
      <c r="B92" s="7" t="s">
        <v>43</v>
      </c>
      <c r="C92" s="5" t="s">
        <v>43</v>
      </c>
      <c r="D92" s="32" t="s">
        <v>44</v>
      </c>
      <c r="E92" s="30">
        <v>1815.56</v>
      </c>
    </row>
    <row r="93" spans="1:5" ht="33.950000000000003" customHeight="1" x14ac:dyDescent="0.25">
      <c r="A93" s="34" t="s">
        <v>335</v>
      </c>
      <c r="B93" s="7" t="str" cm="1">
        <f t="array" ref="B93">IFERROR(INDEX(#REF!,SMALL(IF(#REF!=rngInvoice,ROW(#REF!)-ROW(#REF!)), ROW(82:82)), MATCH($B$6,#REF!, 0)),"")</f>
        <v/>
      </c>
      <c r="C93" s="5" t="str" cm="1">
        <f t="array" ref="C93">IFERROR(INDEX(#REF!,SMALL(IF(#REF!=rngInvoice,ROW(#REF!)-ROW(#REF!)), ROW(82:82)), MATCH($C$6,#REF!, 0)),"")</f>
        <v/>
      </c>
      <c r="D93" s="32"/>
      <c r="E93" s="26">
        <f>SUBTOTAL(109,E92)</f>
        <v>1815.56</v>
      </c>
    </row>
    <row r="94" spans="1:5" ht="33.950000000000003" customHeight="1" x14ac:dyDescent="0.25">
      <c r="A94" s="13" t="s">
        <v>3</v>
      </c>
      <c r="B94" s="13"/>
      <c r="C94" s="14"/>
      <c r="D94" s="14"/>
      <c r="E94" s="27">
        <f>SUM(E50+E52+E56+E21+E23+E25+E28+E30+E32+E36+E38+E48+E58+E61+E63+E54+E46+E44+E42+E34+E65+E67+E69+E71+E73+E75+E77+E79+E81+E83+E85+E87+E89+E91+E93)</f>
        <v>81014.23000000001</v>
      </c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7 A12:D14 A15:A46 C23:D25 C36:D46 C49:D50 A49:A63 C51 C52:D52 C63:D63 A68:D94">
    <cfRule type="expression" dxfId="85" priority="31">
      <formula>MOD(ROW(),2)=0</formula>
    </cfRule>
  </conditionalFormatting>
  <conditionalFormatting sqref="A66:A67">
    <cfRule type="expression" dxfId="84" priority="19">
      <formula>MOD(ROW(),2)=0</formula>
    </cfRule>
  </conditionalFormatting>
  <conditionalFormatting sqref="A47:C47 A48:D48">
    <cfRule type="expression" dxfId="83" priority="14">
      <formula>MOD(ROW(),2)=0</formula>
    </cfRule>
  </conditionalFormatting>
  <conditionalFormatting sqref="A8:D10 A11:C11">
    <cfRule type="expression" dxfId="82" priority="32">
      <formula>MOD(ROW(),2)=0</formula>
    </cfRule>
  </conditionalFormatting>
  <conditionalFormatting sqref="A64:D65">
    <cfRule type="expression" dxfId="81" priority="21">
      <formula>MOD(ROW(),2)=0</formula>
    </cfRule>
  </conditionalFormatting>
  <conditionalFormatting sqref="C22">
    <cfRule type="expression" dxfId="80" priority="26">
      <formula>MOD(ROW(),2)=0</formula>
    </cfRule>
  </conditionalFormatting>
  <conditionalFormatting sqref="C26:C27 C28:D28">
    <cfRule type="expression" dxfId="79" priority="18">
      <formula>MOD(ROW(),2)=0</formula>
    </cfRule>
  </conditionalFormatting>
  <conditionalFormatting sqref="C29 C30:D30">
    <cfRule type="expression" dxfId="78" priority="10">
      <formula>MOD(ROW(),2)=0</formula>
    </cfRule>
  </conditionalFormatting>
  <conditionalFormatting sqref="C31">
    <cfRule type="expression" dxfId="77" priority="16">
      <formula>MOD(ROW(),2)=0</formula>
    </cfRule>
  </conditionalFormatting>
  <conditionalFormatting sqref="C53">
    <cfRule type="expression" dxfId="76" priority="23">
      <formula>MOD(ROW(),2)=0</formula>
    </cfRule>
  </conditionalFormatting>
  <conditionalFormatting sqref="C57 C58:D59 C60 C61:D61">
    <cfRule type="expression" dxfId="75" priority="7">
      <formula>MOD(ROW(),2)=0</formula>
    </cfRule>
  </conditionalFormatting>
  <conditionalFormatting sqref="C62">
    <cfRule type="expression" dxfId="74" priority="4">
      <formula>MOD(ROW(),2)=0</formula>
    </cfRule>
  </conditionalFormatting>
  <conditionalFormatting sqref="C15:D21">
    <cfRule type="expression" dxfId="73" priority="27">
      <formula>MOD(ROW(),2)=0</formula>
    </cfRule>
  </conditionalFormatting>
  <conditionalFormatting sqref="C32:D34 C35">
    <cfRule type="expression" dxfId="72" priority="12">
      <formula>MOD(ROW(),2)=0</formula>
    </cfRule>
  </conditionalFormatting>
  <conditionalFormatting sqref="C54:D56">
    <cfRule type="expression" dxfId="71" priority="24">
      <formula>MOD(ROW(),2)=0</formula>
    </cfRule>
  </conditionalFormatting>
  <conditionalFormatting sqref="C66:D67">
    <cfRule type="expression" dxfId="70" priority="20">
      <formula>MOD(ROW(),2)=0</formula>
    </cfRule>
  </conditionalFormatting>
  <conditionalFormatting sqref="D11">
    <cfRule type="expression" dxfId="69" priority="30">
      <formula>MOD(ROW(),2)=0</formula>
    </cfRule>
  </conditionalFormatting>
  <conditionalFormatting sqref="D22">
    <cfRule type="expression" dxfId="68" priority="25">
      <formula>MOD(ROW(),2)=0</formula>
    </cfRule>
  </conditionalFormatting>
  <conditionalFormatting sqref="D26:D27">
    <cfRule type="expression" dxfId="67" priority="17">
      <formula>MOD(ROW(),2)=0</formula>
    </cfRule>
  </conditionalFormatting>
  <conditionalFormatting sqref="D29">
    <cfRule type="expression" dxfId="66" priority="9">
      <formula>MOD(ROW(),2)=0</formula>
    </cfRule>
  </conditionalFormatting>
  <conditionalFormatting sqref="D31">
    <cfRule type="expression" dxfId="65" priority="15">
      <formula>MOD(ROW(),2)=0</formula>
    </cfRule>
  </conditionalFormatting>
  <conditionalFormatting sqref="D35">
    <cfRule type="expression" dxfId="64" priority="11">
      <formula>MOD(ROW(),2)=0</formula>
    </cfRule>
  </conditionalFormatting>
  <conditionalFormatting sqref="D47">
    <cfRule type="expression" dxfId="63" priority="13">
      <formula>MOD(ROW(),2)=0</formula>
    </cfRule>
  </conditionalFormatting>
  <conditionalFormatting sqref="D51">
    <cfRule type="expression" dxfId="62" priority="29">
      <formula>MOD(ROW(),2)=0</formula>
    </cfRule>
  </conditionalFormatting>
  <conditionalFormatting sqref="D53">
    <cfRule type="expression" dxfId="61" priority="22">
      <formula>MOD(ROW(),2)=0</formula>
    </cfRule>
  </conditionalFormatting>
  <conditionalFormatting sqref="D57">
    <cfRule type="expression" dxfId="60" priority="6">
      <formula>MOD(ROW(),2)=0</formula>
    </cfRule>
  </conditionalFormatting>
  <conditionalFormatting sqref="D60">
    <cfRule type="expression" dxfId="59" priority="5">
      <formula>MOD(ROW(),2)=0</formula>
    </cfRule>
  </conditionalFormatting>
  <conditionalFormatting sqref="D62">
    <cfRule type="expression" dxfId="58" priority="1">
      <formula>MOD(ROW(),2)=0</formula>
    </cfRule>
  </conditionalFormatting>
  <conditionalFormatting sqref="E7:E94">
    <cfRule type="expression" dxfId="57" priority="2">
      <formula>MOD(ROW(),2)=0</formula>
    </cfRule>
    <cfRule type="expression" dxfId="56" priority="3">
      <formula>MOD(ROW(),2)=1</formula>
    </cfRule>
  </conditionalFormatting>
  <printOptions horizontalCentered="1"/>
  <pageMargins left="0.7" right="0.7" top="1" bottom="1" header="0.3" footer="0.3"/>
  <pageSetup paperSize="9" scale="67" fitToHeight="0" orientation="landscape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2F5F3-564C-4042-8684-DE6A267E6352}">
  <sheetPr>
    <tabColor theme="4" tint="-0.499984740745262"/>
    <pageSetUpPr autoPageBreaks="0" fitToPage="1"/>
  </sheetPr>
  <dimension ref="A1:I106"/>
  <sheetViews>
    <sheetView showGridLines="0" zoomScaleNormal="100" workbookViewId="0">
      <selection activeCell="A5" sqref="A5:E5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5.5703125" style="28" customWidth="1"/>
    <col min="6" max="6" width="0.28515625" style="1" customWidth="1"/>
    <col min="7" max="7" width="11.28515625" style="18" customWidth="1"/>
    <col min="8" max="8" width="11.5703125" style="1" bestFit="1" customWidth="1"/>
    <col min="9" max="9" width="23.7109375" style="1" customWidth="1"/>
    <col min="10" max="10" width="20.5703125" style="1" customWidth="1"/>
    <col min="11" max="12" width="9.42578125" style="1" customWidth="1"/>
    <col min="13" max="16384" width="9" style="1"/>
  </cols>
  <sheetData>
    <row r="1" spans="1:7" ht="57.95" customHeight="1" thickBot="1" x14ac:dyDescent="0.3">
      <c r="A1" s="48" t="s">
        <v>11</v>
      </c>
      <c r="B1" s="48"/>
      <c r="C1" s="48"/>
      <c r="D1" s="48"/>
      <c r="E1" s="48"/>
      <c r="F1" s="3"/>
    </row>
    <row r="2" spans="1:7" ht="37.5" customHeight="1" thickTop="1" x14ac:dyDescent="0.25">
      <c r="A2" s="49" t="s">
        <v>12</v>
      </c>
      <c r="B2" s="49"/>
      <c r="C2" s="15" t="s">
        <v>14</v>
      </c>
      <c r="D2" s="50" t="s">
        <v>15</v>
      </c>
      <c r="E2" s="50"/>
      <c r="F2" s="4"/>
    </row>
    <row r="3" spans="1:7" ht="47.25" customHeight="1" x14ac:dyDescent="0.25">
      <c r="A3" s="51" t="s">
        <v>13</v>
      </c>
      <c r="B3" s="51"/>
      <c r="C3" s="16"/>
      <c r="D3" s="52" t="s">
        <v>16</v>
      </c>
      <c r="E3" s="52"/>
      <c r="F3" s="4"/>
      <c r="G3" s="29"/>
    </row>
    <row r="4" spans="1:7" ht="44.1" customHeight="1" x14ac:dyDescent="0.25">
      <c r="A4" s="11" t="s">
        <v>397</v>
      </c>
      <c r="B4" s="9"/>
      <c r="C4" s="9"/>
      <c r="D4" s="9"/>
      <c r="E4" s="23"/>
    </row>
    <row r="5" spans="1:7" ht="44.1" customHeight="1" x14ac:dyDescent="0.25">
      <c r="A5" s="53" t="s">
        <v>10</v>
      </c>
      <c r="B5" s="53"/>
      <c r="C5" s="53"/>
      <c r="D5" s="53"/>
      <c r="E5" s="53"/>
    </row>
    <row r="6" spans="1:7" s="2" customFormat="1" ht="33.950000000000003" customHeight="1" x14ac:dyDescent="0.25">
      <c r="A6" s="6" t="s">
        <v>4</v>
      </c>
      <c r="B6" s="6" t="s">
        <v>5</v>
      </c>
      <c r="C6" s="6" t="s">
        <v>6</v>
      </c>
      <c r="D6" s="6" t="s">
        <v>7</v>
      </c>
      <c r="E6" s="24" t="s">
        <v>0</v>
      </c>
      <c r="G6" s="19"/>
    </row>
    <row r="7" spans="1:7" s="2" customFormat="1" ht="27" customHeight="1" x14ac:dyDescent="0.25">
      <c r="A7" s="22" t="s">
        <v>20</v>
      </c>
      <c r="B7" s="6"/>
      <c r="C7" s="6"/>
      <c r="D7" s="6"/>
      <c r="E7" s="24"/>
      <c r="G7" s="19"/>
    </row>
    <row r="8" spans="1:7" s="2" customFormat="1" ht="33.75" customHeight="1" x14ac:dyDescent="0.25">
      <c r="A8" s="7" t="s">
        <v>2</v>
      </c>
      <c r="B8" s="7"/>
      <c r="C8" s="5"/>
      <c r="D8" s="10" t="s">
        <v>338</v>
      </c>
      <c r="E8" s="25">
        <v>58284.85</v>
      </c>
      <c r="G8" s="19"/>
    </row>
    <row r="9" spans="1:7" s="2" customFormat="1" ht="33.75" customHeight="1" x14ac:dyDescent="0.25">
      <c r="A9" s="7" t="s">
        <v>2</v>
      </c>
      <c r="B9" s="7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10" t="s">
        <v>21</v>
      </c>
      <c r="E9" s="25"/>
      <c r="G9" s="19"/>
    </row>
    <row r="10" spans="1:7" s="2" customFormat="1" ht="33.75" customHeight="1" x14ac:dyDescent="0.25">
      <c r="A10" s="7" t="s">
        <v>2</v>
      </c>
      <c r="B10" s="7" t="str">
        <f t="array" ref="B10">IFERROR(INDEX(#REF!,SMALL(IF(#REF!=rngInvoice,ROW(#REF!)-ROW(#REF!)), ROW(2:2)), MATCH($B$6,#REF!, 0)),"")</f>
        <v/>
      </c>
      <c r="C10" s="5" t="str">
        <f t="array" ref="C10">IFERROR(INDEX(#REF!,SMALL(IF(#REF!=rngInvoice,ROW(#REF!)-ROW(#REF!)), ROW(2:2)), MATCH($C$6,#REF!, 0)),"")</f>
        <v/>
      </c>
      <c r="D10" s="10" t="s">
        <v>8</v>
      </c>
      <c r="E10" s="25">
        <v>175.76</v>
      </c>
      <c r="G10" s="19"/>
    </row>
    <row r="11" spans="1:7" s="2" customFormat="1" ht="33.75" customHeight="1" x14ac:dyDescent="0.25">
      <c r="A11" s="7" t="s">
        <v>2</v>
      </c>
      <c r="B11" s="7" t="str" cm="1">
        <f t="array" ref="B11">IFERROR(INDEX(#REF!,SMALL(IF(#REF!=rngInvoice,ROW(#REF!)-ROW(#REF!)), ROW(5:5)), MATCH($B$6,#REF!, 0)),"")</f>
        <v/>
      </c>
      <c r="C11" s="5" t="str" cm="1">
        <f t="array" ref="C11">IFERROR(INDEX(#REF!,SMALL(IF(#REF!=rngInvoice,ROW(#REF!)-ROW(#REF!)), ROW(5:5)), MATCH($C$6,#REF!, 0)),"")</f>
        <v/>
      </c>
      <c r="D11" s="10" t="s">
        <v>9</v>
      </c>
      <c r="E11" s="25">
        <v>9784.25</v>
      </c>
      <c r="G11" s="19"/>
    </row>
    <row r="12" spans="1:7" s="2" customFormat="1" ht="33.75" customHeight="1" x14ac:dyDescent="0.25">
      <c r="A12" s="7" t="s">
        <v>2</v>
      </c>
      <c r="B12" s="7" t="str">
        <f t="array" ref="B12">IFERROR(INDEX(#REF!,SMALL(IF(#REF!=rngInvoice,ROW(#REF!)-ROW(#REF!)), ROW(1:1)), MATCH($B$6,#REF!, 0)),"")</f>
        <v/>
      </c>
      <c r="C12" s="5" t="str">
        <f t="array" ref="C12">IFERROR(INDEX(#REF!,SMALL(IF(#REF!=rngInvoice,ROW(#REF!)-ROW(#REF!)), ROW(1:1)), MATCH($C$6,#REF!, 0)),"")</f>
        <v/>
      </c>
      <c r="D12" s="5" t="s">
        <v>339</v>
      </c>
      <c r="E12" s="25">
        <v>2397.44</v>
      </c>
      <c r="G12" s="19"/>
    </row>
    <row r="13" spans="1:7" s="2" customFormat="1" ht="33.75" customHeight="1" x14ac:dyDescent="0.25">
      <c r="A13" s="7" t="s">
        <v>2</v>
      </c>
      <c r="B13" s="7" t="str">
        <f t="array" ref="B13">IFERROR(INDEX(#REF!,SMALL(IF(#REF!=rngInvoice,ROW(#REF!)-ROW(#REF!)), ROW(2:2)), MATCH($B$6,#REF!, 0)),"")</f>
        <v/>
      </c>
      <c r="C13" s="5" t="str">
        <f t="array" ref="C13">IFERROR(INDEX(#REF!,SMALL(IF(#REF!=rngInvoice,ROW(#REF!)-ROW(#REF!)), ROW(2:2)), MATCH($C$6,#REF!, 0)),"")</f>
        <v/>
      </c>
      <c r="D13" s="10" t="s">
        <v>17</v>
      </c>
      <c r="E13" s="25">
        <v>758.43</v>
      </c>
      <c r="G13" s="19"/>
    </row>
    <row r="14" spans="1:7" s="2" customFormat="1" ht="33.75" customHeight="1" x14ac:dyDescent="0.25">
      <c r="A14" s="7" t="s">
        <v>2</v>
      </c>
      <c r="B14" s="7" t="str" cm="1">
        <f t="array" ref="B14">IFERROR(INDEX(#REF!,SMALL(IF(#REF!=rngInvoice,ROW(#REF!)-ROW(#REF!)), ROW(8:8)), MATCH($B$6,#REF!, 0)),"")</f>
        <v/>
      </c>
      <c r="C14" s="5" t="str" cm="1">
        <f t="array" ref="C14">IFERROR(INDEX(#REF!,SMALL(IF(#REF!=rngInvoice,ROW(#REF!)-ROW(#REF!)), ROW(8:8)), MATCH($C$6,#REF!, 0)),"")</f>
        <v/>
      </c>
      <c r="D14" s="10" t="s">
        <v>40</v>
      </c>
      <c r="E14" s="25">
        <v>3787.39</v>
      </c>
      <c r="G14" s="19"/>
    </row>
    <row r="15" spans="1:7" s="2" customFormat="1" ht="56.25" customHeight="1" x14ac:dyDescent="0.25">
      <c r="A15" s="7" t="s">
        <v>2</v>
      </c>
      <c r="B15" s="17"/>
      <c r="C15" s="5"/>
      <c r="D15" s="10" t="s">
        <v>18</v>
      </c>
      <c r="E15" s="25">
        <v>9923.9</v>
      </c>
      <c r="G15" s="19"/>
    </row>
    <row r="16" spans="1:7" s="2" customFormat="1" ht="56.25" customHeight="1" x14ac:dyDescent="0.25">
      <c r="A16" s="7" t="s">
        <v>2</v>
      </c>
      <c r="B16" s="17" t="str" cm="1">
        <f t="array" ref="B16">IFERROR(INDEX(#REF!,SMALL(IF(#REF!=rngInvoice,ROW(#REF!)-ROW(#REF!)), ROW(10:10)), MATCH($B$6,#REF!, 0)),"")</f>
        <v/>
      </c>
      <c r="C16" s="5" t="str" cm="1">
        <f t="array" ref="C16">IFERROR(INDEX(#REF!,SMALL(IF(#REF!=rngInvoice,ROW(#REF!)-ROW(#REF!)), ROW(10:10)), MATCH($C$6,#REF!, 0)),"")</f>
        <v/>
      </c>
      <c r="D16" s="10" t="s">
        <v>281</v>
      </c>
      <c r="E16" s="25">
        <v>361.2</v>
      </c>
      <c r="G16" s="19"/>
    </row>
    <row r="17" spans="1:9" s="2" customFormat="1" ht="56.25" customHeight="1" x14ac:dyDescent="0.25">
      <c r="A17" s="7" t="s">
        <v>2</v>
      </c>
      <c r="B17" s="17" t="str" cm="1">
        <f t="array" ref="B17">IFERROR(INDEX(#REF!,SMALL(IF(#REF!=rngInvoice,ROW(#REF!)-ROW(#REF!)), ROW(11:11)), MATCH($B$6,#REF!, 0)),"")</f>
        <v/>
      </c>
      <c r="C17" s="5" t="str" cm="1">
        <f t="array" ref="C17">IFERROR(INDEX(#REF!,SMALL(IF(#REF!=rngInvoice,ROW(#REF!)-ROW(#REF!)), ROW(11:11)), MATCH($C$6,#REF!, 0)),"")</f>
        <v/>
      </c>
      <c r="D17" s="10" t="s">
        <v>98</v>
      </c>
      <c r="E17" s="25">
        <v>25.55</v>
      </c>
      <c r="G17" s="19"/>
    </row>
    <row r="18" spans="1:9" s="2" customFormat="1" ht="40.5" customHeight="1" x14ac:dyDescent="0.25">
      <c r="A18" s="20" t="s">
        <v>3</v>
      </c>
      <c r="B18" s="17"/>
      <c r="C18" s="5"/>
      <c r="D18" s="20"/>
      <c r="E18" s="26">
        <f>SUM(E8:E17)</f>
        <v>85498.76999999999</v>
      </c>
      <c r="G18" s="19"/>
    </row>
    <row r="19" spans="1:9" s="2" customFormat="1" ht="40.5" customHeight="1" x14ac:dyDescent="0.25">
      <c r="A19" s="22" t="s">
        <v>19</v>
      </c>
      <c r="B19" s="17"/>
      <c r="C19" s="5"/>
      <c r="D19" s="10"/>
      <c r="E19" s="25"/>
      <c r="G19" s="19"/>
      <c r="I19" s="39">
        <f>SUM(E18+E106)</f>
        <v>130106.08299999998</v>
      </c>
    </row>
    <row r="20" spans="1:9" s="2" customFormat="1" ht="40.5" customHeight="1" x14ac:dyDescent="0.25">
      <c r="A20" s="7" t="s">
        <v>65</v>
      </c>
      <c r="B20" s="12">
        <v>85821130368</v>
      </c>
      <c r="C20" s="5" t="s">
        <v>1</v>
      </c>
      <c r="D20" s="5" t="s">
        <v>66</v>
      </c>
      <c r="E20" s="36">
        <v>16.600000000000001</v>
      </c>
      <c r="G20" s="19"/>
    </row>
    <row r="21" spans="1:9" s="2" customFormat="1" ht="40.5" customHeight="1" x14ac:dyDescent="0.25">
      <c r="A21" s="21" t="s">
        <v>67</v>
      </c>
      <c r="B21" s="12"/>
      <c r="C21" s="5"/>
      <c r="D21" s="5"/>
      <c r="E21" s="37">
        <f>SUBTOTAL(109,E20:E20)</f>
        <v>16.600000000000001</v>
      </c>
      <c r="G21" s="19"/>
    </row>
    <row r="22" spans="1:9" s="2" customFormat="1" ht="40.5" customHeight="1" x14ac:dyDescent="0.25">
      <c r="A22" s="7" t="s">
        <v>68</v>
      </c>
      <c r="B22" s="38">
        <v>87311810356</v>
      </c>
      <c r="C22" s="5" t="s">
        <v>69</v>
      </c>
      <c r="D22" s="10" t="s">
        <v>70</v>
      </c>
      <c r="E22" s="36">
        <v>38.01</v>
      </c>
      <c r="G22" s="19"/>
      <c r="I22" s="39"/>
    </row>
    <row r="23" spans="1:9" s="2" customFormat="1" ht="40.5" customHeight="1" x14ac:dyDescent="0.25">
      <c r="A23" s="21" t="s">
        <v>71</v>
      </c>
      <c r="B23" s="38" t="str" cm="1">
        <f t="array" ref="B23">IFERROR(INDEX(#REF!,SMALL(IF(#REF!=rngInvoice,ROW(#REF!)-ROW(#REF!)), ROW(#REF!)), MATCH($B$6,#REF!, 0)),"")</f>
        <v/>
      </c>
      <c r="C23" s="5" t="str" cm="1">
        <f t="array" ref="C23">IFERROR(INDEX(#REF!,SMALL(IF(#REF!=rngInvoice,ROW(#REF!)-ROW(#REF!)), ROW(#REF!)), MATCH($C$6,#REF!, 0)),"")</f>
        <v/>
      </c>
      <c r="D23" s="10"/>
      <c r="E23" s="37">
        <f>SUBTOTAL(109,E22:E22)</f>
        <v>38.01</v>
      </c>
      <c r="G23" s="19"/>
      <c r="I23" s="39"/>
    </row>
    <row r="24" spans="1:9" s="2" customFormat="1" ht="40.5" customHeight="1" x14ac:dyDescent="0.25">
      <c r="A24" s="7" t="s">
        <v>72</v>
      </c>
      <c r="B24" s="12">
        <v>81793146560</v>
      </c>
      <c r="C24" s="5" t="s">
        <v>1</v>
      </c>
      <c r="D24" s="10" t="s">
        <v>70</v>
      </c>
      <c r="E24" s="36">
        <v>119.28</v>
      </c>
      <c r="G24" s="19"/>
    </row>
    <row r="25" spans="1:9" s="2" customFormat="1" ht="40.5" customHeight="1" x14ac:dyDescent="0.25">
      <c r="A25" s="21" t="s">
        <v>73</v>
      </c>
      <c r="B25" s="12" t="s">
        <v>74</v>
      </c>
      <c r="C25" s="5" t="s">
        <v>74</v>
      </c>
      <c r="D25" s="5"/>
      <c r="E25" s="37">
        <f>SUM(E24:E24)</f>
        <v>119.28</v>
      </c>
      <c r="G25" s="19"/>
    </row>
    <row r="26" spans="1:9" s="2" customFormat="1" ht="40.5" customHeight="1" x14ac:dyDescent="0.25">
      <c r="A26" s="7" t="s">
        <v>82</v>
      </c>
      <c r="B26" s="12">
        <v>54013697016</v>
      </c>
      <c r="C26" s="5" t="s">
        <v>1</v>
      </c>
      <c r="D26" s="10" t="s">
        <v>83</v>
      </c>
      <c r="E26" s="36">
        <v>77.5</v>
      </c>
      <c r="G26" s="19"/>
    </row>
    <row r="27" spans="1:9" s="2" customFormat="1" ht="40.5" customHeight="1" x14ac:dyDescent="0.25">
      <c r="A27" s="21" t="s">
        <v>84</v>
      </c>
      <c r="B27" s="12" t="str" cm="1">
        <f t="array" ref="B27">IFERROR(INDEX(#REF!,SMALL(IF(#REF!=rngInvoice,ROW(#REF!)-ROW(#REF!)), ROW(#REF!)), MATCH($B$6,#REF!, 0)),"")</f>
        <v/>
      </c>
      <c r="C27" s="5" t="str" cm="1">
        <f t="array" ref="C27">IFERROR(INDEX(#REF!,SMALL(IF(#REF!=rngInvoice,ROW(#REF!)-ROW(#REF!)), ROW(#REF!)), MATCH($C$6,#REF!, 0)),"")</f>
        <v/>
      </c>
      <c r="D27" s="5"/>
      <c r="E27" s="37">
        <f>SUM(E26:E26)</f>
        <v>77.5</v>
      </c>
      <c r="G27" s="19"/>
    </row>
    <row r="28" spans="1:9" s="2" customFormat="1" ht="40.5" customHeight="1" x14ac:dyDescent="0.25">
      <c r="A28" s="40" t="s">
        <v>285</v>
      </c>
      <c r="B28" s="12">
        <v>99002525095</v>
      </c>
      <c r="C28" s="5" t="s">
        <v>1</v>
      </c>
      <c r="D28" s="10" t="s">
        <v>23</v>
      </c>
      <c r="E28" s="36">
        <v>2200</v>
      </c>
      <c r="G28" s="19"/>
    </row>
    <row r="29" spans="1:9" s="2" customFormat="1" ht="40.5" customHeight="1" x14ac:dyDescent="0.25">
      <c r="A29" s="41" t="s">
        <v>286</v>
      </c>
      <c r="B29" s="12" t="str" cm="1">
        <f t="array" ref="B29">IFERROR(INDEX(#REF!,SMALL(IF(#REF!=rngInvoice,ROW(#REF!)-ROW(#REF!)), ROW(20:20)), MATCH($B$6,#REF!, 0)),"")</f>
        <v/>
      </c>
      <c r="C29" s="5" t="str" cm="1">
        <f t="array" ref="C29">IFERROR(INDEX(#REF!,SMALL(IF(#REF!=rngInvoice,ROW(#REF!)-ROW(#REF!)), ROW(20:20)), MATCH($C$6,#REF!, 0)),"")</f>
        <v/>
      </c>
      <c r="D29" s="5"/>
      <c r="E29" s="37">
        <f>SUM(E28)</f>
        <v>2200</v>
      </c>
      <c r="G29" s="19"/>
    </row>
    <row r="30" spans="1:9" s="2" customFormat="1" ht="40.5" customHeight="1" x14ac:dyDescent="0.25">
      <c r="A30" s="7" t="s">
        <v>376</v>
      </c>
      <c r="B30" s="12">
        <v>71642207963</v>
      </c>
      <c r="C30" s="5" t="s">
        <v>1</v>
      </c>
      <c r="D30" s="10" t="s">
        <v>104</v>
      </c>
      <c r="E30" s="30">
        <v>44.95</v>
      </c>
      <c r="G30" s="19"/>
    </row>
    <row r="31" spans="1:9" s="2" customFormat="1" ht="40.5" customHeight="1" x14ac:dyDescent="0.25">
      <c r="A31" s="21" t="s">
        <v>377</v>
      </c>
      <c r="B31" s="12" t="str" cm="1">
        <f t="array" ref="B31">IFERROR(INDEX(#REF!,SMALL(IF(#REF!=rngInvoice,ROW(#REF!)-ROW(#REF!)), ROW(21:21)), MATCH($B$6,#REF!, 0)),"")</f>
        <v/>
      </c>
      <c r="C31" s="5" t="str" cm="1">
        <f t="array" ref="C31">IFERROR(INDEX(#REF!,SMALL(IF(#REF!=rngInvoice,ROW(#REF!)-ROW(#REF!)), ROW(21:21)), MATCH($C$6,#REF!, 0)),"")</f>
        <v/>
      </c>
      <c r="D31" s="5"/>
      <c r="E31" s="26">
        <f>SUM(E30)</f>
        <v>44.95</v>
      </c>
      <c r="G31" s="19"/>
    </row>
    <row r="32" spans="1:9" s="2" customFormat="1" ht="40.5" customHeight="1" x14ac:dyDescent="0.25">
      <c r="A32" s="40" t="s">
        <v>378</v>
      </c>
      <c r="B32" s="12">
        <v>83937553120</v>
      </c>
      <c r="C32" s="5" t="s">
        <v>1</v>
      </c>
      <c r="D32" s="10" t="s">
        <v>312</v>
      </c>
      <c r="E32" s="36">
        <v>743.53</v>
      </c>
      <c r="G32" s="19"/>
    </row>
    <row r="33" spans="1:7" s="2" customFormat="1" ht="40.5" customHeight="1" x14ac:dyDescent="0.25">
      <c r="A33" s="41" t="s">
        <v>379</v>
      </c>
      <c r="B33" s="12" t="str" cm="1">
        <f t="array" ref="B33">IFERROR(INDEX(#REF!,SMALL(IF(#REF!=rngInvoice,ROW(#REF!)-ROW(#REF!)), ROW(23:23)), MATCH($B$6,#REF!, 0)),"")</f>
        <v/>
      </c>
      <c r="C33" s="5" t="str" cm="1">
        <f t="array" ref="C33">IFERROR(INDEX(#REF!,SMALL(IF(#REF!=rngInvoice,ROW(#REF!)-ROW(#REF!)), ROW(23:23)), MATCH($C$6,#REF!, 0)),"")</f>
        <v/>
      </c>
      <c r="D33" s="5"/>
      <c r="E33" s="37">
        <f>SUM(E32)</f>
        <v>743.53</v>
      </c>
      <c r="G33" s="19"/>
    </row>
    <row r="34" spans="1:7" s="2" customFormat="1" ht="40.5" customHeight="1" x14ac:dyDescent="0.25">
      <c r="A34" s="7" t="s">
        <v>273</v>
      </c>
      <c r="B34" s="12">
        <v>57189591567</v>
      </c>
      <c r="C34" s="5" t="s">
        <v>1</v>
      </c>
      <c r="D34" s="10" t="s">
        <v>251</v>
      </c>
      <c r="E34" s="36">
        <v>1513.13</v>
      </c>
      <c r="G34" s="19"/>
    </row>
    <row r="35" spans="1:7" s="2" customFormat="1" ht="40.5" customHeight="1" x14ac:dyDescent="0.25">
      <c r="A35" s="41" t="s">
        <v>274</v>
      </c>
      <c r="B35" s="12"/>
      <c r="C35" s="5"/>
      <c r="D35" s="10"/>
      <c r="E35" s="26">
        <f>SUBTOTAL(109,E34:E34)</f>
        <v>1513.13</v>
      </c>
      <c r="G35" s="19"/>
    </row>
    <row r="36" spans="1:7" s="2" customFormat="1" ht="40.5" customHeight="1" x14ac:dyDescent="0.25">
      <c r="A36" s="40" t="s">
        <v>382</v>
      </c>
      <c r="B36" s="47">
        <v>296040912028</v>
      </c>
      <c r="C36" s="5" t="s">
        <v>1</v>
      </c>
      <c r="D36" s="10" t="s">
        <v>25</v>
      </c>
      <c r="E36" s="30">
        <v>328.95</v>
      </c>
      <c r="G36" s="19"/>
    </row>
    <row r="37" spans="1:7" s="2" customFormat="1" ht="40.5" customHeight="1" x14ac:dyDescent="0.25">
      <c r="A37" s="41" t="s">
        <v>383</v>
      </c>
      <c r="B37" s="12" t="str" cm="1">
        <f t="array" ref="B37">IFERROR(INDEX(#REF!,SMALL(IF(#REF!=rngInvoice,ROW(#REF!)-ROW(#REF!)), ROW(#REF!)), MATCH($B$6,#REF!, 0)),"")</f>
        <v/>
      </c>
      <c r="C37" s="5" t="str" cm="1">
        <f t="array" ref="C37">IFERROR(INDEX(#REF!,SMALL(IF(#REF!=rngInvoice,ROW(#REF!)-ROW(#REF!)), ROW(#REF!)), MATCH($C$6,#REF!, 0)),"")</f>
        <v/>
      </c>
      <c r="D37" s="5"/>
      <c r="E37" s="26">
        <f>SUM(E36)</f>
        <v>328.95</v>
      </c>
      <c r="G37" s="19"/>
    </row>
    <row r="38" spans="1:7" s="2" customFormat="1" ht="40.5" customHeight="1" x14ac:dyDescent="0.25">
      <c r="A38" s="40" t="s">
        <v>394</v>
      </c>
      <c r="B38" s="12">
        <v>5833678918</v>
      </c>
      <c r="C38" s="5" t="s">
        <v>396</v>
      </c>
      <c r="D38" s="10" t="s">
        <v>25</v>
      </c>
      <c r="E38" s="36">
        <v>2756.25</v>
      </c>
      <c r="G38" s="19"/>
    </row>
    <row r="39" spans="1:7" s="2" customFormat="1" ht="40.5" customHeight="1" x14ac:dyDescent="0.25">
      <c r="A39" s="41" t="s">
        <v>395</v>
      </c>
      <c r="B39" s="12"/>
      <c r="C39" s="5" t="str" cm="1">
        <f t="array" ref="C39">IFERROR(INDEX(#REF!,SMALL(IF(#REF!=rngInvoice,ROW(#REF!)-ROW(#REF!)), ROW(#REF!)), MATCH($C$6,#REF!, 0)),"")</f>
        <v/>
      </c>
      <c r="D39" s="10"/>
      <c r="E39" s="37">
        <f>SUBTOTAL(109,E38:E38)</f>
        <v>2756.25</v>
      </c>
      <c r="G39" s="19"/>
    </row>
    <row r="40" spans="1:7" s="2" customFormat="1" ht="40.5" customHeight="1" x14ac:dyDescent="0.25">
      <c r="A40" s="40" t="s">
        <v>89</v>
      </c>
      <c r="B40" s="12">
        <v>72394314024</v>
      </c>
      <c r="C40" s="5" t="s">
        <v>1</v>
      </c>
      <c r="D40" s="10" t="s">
        <v>78</v>
      </c>
      <c r="E40" s="37">
        <v>306.49</v>
      </c>
      <c r="G40" s="19"/>
    </row>
    <row r="41" spans="1:7" s="2" customFormat="1" ht="40.5" customHeight="1" x14ac:dyDescent="0.25">
      <c r="A41" s="41" t="s">
        <v>90</v>
      </c>
      <c r="B41" s="12" t="str" cm="1">
        <f t="array" ref="B41">IFERROR(INDEX(#REF!,SMALL(IF(#REF!=rngInvoice,ROW(#REF!)-ROW(#REF!)), ROW(34:34)), MATCH($B$6,#REF!, 0)),"")</f>
        <v/>
      </c>
      <c r="C41" s="5" t="str" cm="1">
        <f t="array" ref="C41">IFERROR(INDEX(#REF!,SMALL(IF(#REF!=rngInvoice,ROW(#REF!)-ROW(#REF!)), ROW(34:34)), MATCH($C$6,#REF!, 0)),"")</f>
        <v/>
      </c>
      <c r="D41" s="10"/>
      <c r="E41" s="37">
        <f>SUBTOTAL(109,E40)</f>
        <v>306.49</v>
      </c>
      <c r="G41" s="19"/>
    </row>
    <row r="42" spans="1:7" s="2" customFormat="1" ht="40.5" customHeight="1" x14ac:dyDescent="0.25">
      <c r="A42" s="40" t="s">
        <v>303</v>
      </c>
      <c r="B42" s="12">
        <v>73660371074</v>
      </c>
      <c r="C42" s="5" t="s">
        <v>1</v>
      </c>
      <c r="D42" s="10" t="s">
        <v>113</v>
      </c>
      <c r="E42" s="36">
        <v>499.38</v>
      </c>
      <c r="G42" s="19"/>
    </row>
    <row r="43" spans="1:7" s="2" customFormat="1" ht="40.5" customHeight="1" x14ac:dyDescent="0.25">
      <c r="A43" s="41" t="s">
        <v>304</v>
      </c>
      <c r="B43" s="12" t="str" cm="1">
        <f t="array" ref="B43">IFERROR(INDEX(#REF!,SMALL(IF(#REF!=rngInvoice,ROW(#REF!)-ROW(#REF!)), ROW(34:34)), MATCH($B$6,#REF!, 0)),"")</f>
        <v/>
      </c>
      <c r="C43" s="5" t="str" cm="1">
        <f t="array" ref="C43">IFERROR(INDEX(#REF!,SMALL(IF(#REF!=rngInvoice,ROW(#REF!)-ROW(#REF!)), ROW(34:34)), MATCH($C$6,#REF!, 0)),"")</f>
        <v/>
      </c>
      <c r="D43" s="10"/>
      <c r="E43" s="37">
        <f>SUBTOTAL(109,E42:E42)</f>
        <v>499.38</v>
      </c>
      <c r="G43" s="19"/>
    </row>
    <row r="44" spans="1:7" s="2" customFormat="1" ht="40.5" customHeight="1" x14ac:dyDescent="0.25">
      <c r="A44" s="40" t="s">
        <v>136</v>
      </c>
      <c r="B44" s="12">
        <v>5743327409</v>
      </c>
      <c r="C44" s="5" t="s">
        <v>137</v>
      </c>
      <c r="D44" s="10" t="s">
        <v>98</v>
      </c>
      <c r="E44" s="36">
        <v>498.73</v>
      </c>
      <c r="G44" s="19"/>
    </row>
    <row r="45" spans="1:7" s="2" customFormat="1" ht="40.5" customHeight="1" x14ac:dyDescent="0.25">
      <c r="A45" s="41" t="s">
        <v>384</v>
      </c>
      <c r="B45" s="12" t="str" cm="1">
        <f t="array" ref="B45">IFERROR(INDEX(#REF!,SMALL(IF(#REF!=rngInvoice,ROW(#REF!)-ROW(#REF!)), ROW(34:34)), MATCH($B$6,#REF!, 0)),"")</f>
        <v/>
      </c>
      <c r="C45" s="5" t="str" cm="1">
        <f t="array" ref="C45">IFERROR(INDEX(#REF!,SMALL(IF(#REF!=rngInvoice,ROW(#REF!)-ROW(#REF!)), ROW(34:34)), MATCH($C$6,#REF!, 0)),"")</f>
        <v/>
      </c>
      <c r="D45" s="10"/>
      <c r="E45" s="37">
        <f>SUBTOTAL(109,E44)</f>
        <v>498.73</v>
      </c>
      <c r="G45" s="19"/>
    </row>
    <row r="46" spans="1:7" s="2" customFormat="1" ht="40.5" customHeight="1" x14ac:dyDescent="0.25">
      <c r="A46" s="40" t="s">
        <v>391</v>
      </c>
      <c r="B46" s="12">
        <v>52995203888</v>
      </c>
      <c r="C46" s="5" t="s">
        <v>1</v>
      </c>
      <c r="D46" s="10" t="s">
        <v>393</v>
      </c>
      <c r="E46" s="36">
        <v>1937.5</v>
      </c>
      <c r="G46" s="19"/>
    </row>
    <row r="47" spans="1:7" s="2" customFormat="1" ht="40.5" customHeight="1" x14ac:dyDescent="0.25">
      <c r="A47" s="41" t="s">
        <v>392</v>
      </c>
      <c r="B47" s="12" t="str" cm="1">
        <f t="array" ref="B47">IFERROR(INDEX(#REF!,SMALL(IF(#REF!=rngInvoice,ROW(#REF!)-ROW(#REF!)), ROW(34:34)), MATCH($B$6,#REF!, 0)),"")</f>
        <v/>
      </c>
      <c r="C47" s="5" t="str" cm="1">
        <f t="array" ref="C47">IFERROR(INDEX(#REF!,SMALL(IF(#REF!=rngInvoice,ROW(#REF!)-ROW(#REF!)), ROW(34:34)), MATCH($C$6,#REF!, 0)),"")</f>
        <v/>
      </c>
      <c r="D47" s="10"/>
      <c r="E47" s="37">
        <f>SUBTOTAL(109,E46)</f>
        <v>1937.5</v>
      </c>
      <c r="G47" s="19"/>
    </row>
    <row r="48" spans="1:7" s="2" customFormat="1" ht="40.5" customHeight="1" x14ac:dyDescent="0.25">
      <c r="A48" s="7" t="s">
        <v>380</v>
      </c>
      <c r="B48" s="7">
        <v>1254445043</v>
      </c>
      <c r="C48" s="5" t="s">
        <v>1</v>
      </c>
      <c r="D48" s="5" t="s">
        <v>141</v>
      </c>
      <c r="E48" s="36">
        <v>2008.55</v>
      </c>
      <c r="G48" s="19"/>
    </row>
    <row r="49" spans="1:9" s="2" customFormat="1" ht="40.5" customHeight="1" x14ac:dyDescent="0.25">
      <c r="A49" s="41" t="s">
        <v>381</v>
      </c>
      <c r="B49" s="7" t="str" cm="1">
        <f t="array" ref="B49">IFERROR(INDEX(#REF!,SMALL(IF(#REF!=rngInvoice,ROW(#REF!)-ROW(#REF!)), ROW(24:24)), MATCH($B$6,#REF!, 0)),"")</f>
        <v/>
      </c>
      <c r="C49" s="5"/>
      <c r="D49" s="10"/>
      <c r="E49" s="37">
        <f>SUM(E48)</f>
        <v>2008.55</v>
      </c>
      <c r="G49" s="19"/>
    </row>
    <row r="50" spans="1:9" s="2" customFormat="1" ht="40.5" customHeight="1" x14ac:dyDescent="0.25">
      <c r="A50" s="7" t="s">
        <v>26</v>
      </c>
      <c r="B50" s="12">
        <v>27759560625</v>
      </c>
      <c r="C50" s="5" t="s">
        <v>1</v>
      </c>
      <c r="D50" s="10" t="s">
        <v>27</v>
      </c>
      <c r="E50" s="36">
        <v>1334.47</v>
      </c>
      <c r="G50" s="19"/>
    </row>
    <row r="51" spans="1:9" s="2" customFormat="1" ht="40.5" customHeight="1" x14ac:dyDescent="0.25">
      <c r="A51" s="21" t="s">
        <v>29</v>
      </c>
      <c r="B51" s="12" t="str" cm="1">
        <f t="array" ref="B51">IFERROR(INDEX(#REF!,SMALL(IF(#REF!=rngInvoice,ROW(#REF!)-ROW(#REF!)), ROW(20:20)), MATCH($B$6,#REF!, 0)),"")</f>
        <v/>
      </c>
      <c r="C51" s="5"/>
      <c r="D51" s="5"/>
      <c r="E51" s="37">
        <f>SUM(E50)</f>
        <v>1334.47</v>
      </c>
      <c r="G51" s="19"/>
    </row>
    <row r="52" spans="1:9" s="2" customFormat="1" ht="40.5" customHeight="1" x14ac:dyDescent="0.25">
      <c r="A52" s="7" t="s">
        <v>385</v>
      </c>
      <c r="B52" s="12">
        <v>72643132700</v>
      </c>
      <c r="C52" s="5" t="s">
        <v>1</v>
      </c>
      <c r="D52" s="10" t="s">
        <v>275</v>
      </c>
      <c r="E52" s="30">
        <v>2799</v>
      </c>
      <c r="G52" s="19"/>
    </row>
    <row r="53" spans="1:9" s="2" customFormat="1" ht="40.5" customHeight="1" x14ac:dyDescent="0.25">
      <c r="A53" s="21" t="s">
        <v>386</v>
      </c>
      <c r="B53" s="12" t="str" cm="1">
        <f t="array" ref="B53">IFERROR(INDEX(#REF!,SMALL(IF(#REF!=rngInvoice,ROW(#REF!)-ROW(#REF!)), ROW(13:13)), MATCH($B$6,#REF!, 0)),"")</f>
        <v/>
      </c>
      <c r="C53" s="5" t="str" cm="1">
        <f t="array" ref="C53">IFERROR(INDEX(#REF!,SMALL(IF(#REF!=rngInvoice,ROW(#REF!)-ROW(#REF!)), ROW(13:13)), MATCH($C$6,#REF!, 0)),"")</f>
        <v/>
      </c>
      <c r="D53" s="5"/>
      <c r="E53" s="26">
        <f>SUBTOTAL(109,E52)</f>
        <v>2799</v>
      </c>
      <c r="G53" s="19"/>
    </row>
    <row r="54" spans="1:9" s="2" customFormat="1" ht="40.5" customHeight="1" x14ac:dyDescent="0.25">
      <c r="A54" s="7" t="s">
        <v>387</v>
      </c>
      <c r="B54" s="12">
        <v>70116357901</v>
      </c>
      <c r="C54" s="5" t="s">
        <v>1</v>
      </c>
      <c r="D54" s="10" t="s">
        <v>78</v>
      </c>
      <c r="E54" s="30">
        <v>478.13</v>
      </c>
      <c r="G54" s="19"/>
    </row>
    <row r="55" spans="1:9" s="2" customFormat="1" ht="40.5" customHeight="1" x14ac:dyDescent="0.25">
      <c r="A55" s="21" t="s">
        <v>388</v>
      </c>
      <c r="B55" s="12" t="str" cm="1">
        <f t="array" ref="B55">IFERROR(INDEX(#REF!,SMALL(IF(#REF!=rngInvoice,ROW(#REF!)-ROW(#REF!)), ROW(10:10)), MATCH($B$6,#REF!, 0)),"")</f>
        <v/>
      </c>
      <c r="C55" s="5" t="str" cm="1">
        <f t="array" ref="C55">IFERROR(INDEX(#REF!,SMALL(IF(#REF!=rngInvoice,ROW(#REF!)-ROW(#REF!)), ROW(10:10)), MATCH($C$6,#REF!, 0)),"")</f>
        <v/>
      </c>
      <c r="D55" s="5"/>
      <c r="E55" s="26">
        <f>SUM(E54:E54)</f>
        <v>478.13</v>
      </c>
      <c r="G55" s="19"/>
    </row>
    <row r="56" spans="1:9" s="2" customFormat="1" ht="40.5" customHeight="1" x14ac:dyDescent="0.25">
      <c r="A56" s="7" t="s">
        <v>389</v>
      </c>
      <c r="B56" s="12">
        <v>55675733484</v>
      </c>
      <c r="C56" s="5" t="s">
        <v>1</v>
      </c>
      <c r="D56" s="10" t="s">
        <v>270</v>
      </c>
      <c r="E56" s="30">
        <v>687.5</v>
      </c>
      <c r="G56" s="19"/>
    </row>
    <row r="57" spans="1:9" s="2" customFormat="1" ht="40.5" customHeight="1" x14ac:dyDescent="0.25">
      <c r="A57" s="21" t="s">
        <v>390</v>
      </c>
      <c r="B57" s="12" t="str" cm="1">
        <f t="array" ref="B57">IFERROR(INDEX(#REF!,SMALL(IF(#REF!=rngInvoice,ROW(#REF!)-ROW(#REF!)), ROW(15:15)), MATCH($B$6,#REF!, 0)),"")</f>
        <v/>
      </c>
      <c r="C57" s="5" t="str" cm="1">
        <f t="array" ref="C57">IFERROR(INDEX(#REF!,SMALL(IF(#REF!=rngInvoice,ROW(#REF!)-ROW(#REF!)), ROW(15:15)), MATCH($C$6,#REF!, 0)),"")</f>
        <v/>
      </c>
      <c r="D57" s="5"/>
      <c r="E57" s="26">
        <f>SUM(E56:E56)</f>
        <v>687.5</v>
      </c>
      <c r="G57" s="19"/>
    </row>
    <row r="58" spans="1:9" s="2" customFormat="1" ht="40.5" customHeight="1" x14ac:dyDescent="0.25">
      <c r="A58" s="7" t="s">
        <v>75</v>
      </c>
      <c r="B58" s="7">
        <v>39122275975</v>
      </c>
      <c r="C58" s="5" t="s">
        <v>1</v>
      </c>
      <c r="D58" s="5" t="s">
        <v>66</v>
      </c>
      <c r="E58" s="36">
        <v>120.63</v>
      </c>
      <c r="G58" s="19"/>
    </row>
    <row r="59" spans="1:9" s="2" customFormat="1" ht="40.5" customHeight="1" x14ac:dyDescent="0.25">
      <c r="A59" s="21" t="s">
        <v>76</v>
      </c>
      <c r="B59" s="7" t="str" cm="1">
        <f t="array" ref="B59">IFERROR(INDEX(#REF!,SMALL(IF(#REF!=rngInvoice,ROW(#REF!)-ROW(#REF!)), ROW(#REF!)), MATCH($B$6,#REF!, 0)),"")</f>
        <v/>
      </c>
      <c r="C59" s="5" t="str" cm="1">
        <f t="array" ref="C59">IFERROR(INDEX(#REF!,SMALL(IF(#REF!=rngInvoice,ROW(#REF!)-ROW(#REF!)), ROW(#REF!)), MATCH($C$6,#REF!, 0)),"")</f>
        <v/>
      </c>
      <c r="D59" s="10"/>
      <c r="E59" s="26">
        <f>SUM(E58)</f>
        <v>120.63</v>
      </c>
      <c r="G59" s="19"/>
      <c r="I59" s="39"/>
    </row>
    <row r="60" spans="1:9" ht="33.950000000000003" customHeight="1" x14ac:dyDescent="0.25">
      <c r="A60" s="31" t="s">
        <v>340</v>
      </c>
      <c r="B60" s="7" t="s">
        <v>43</v>
      </c>
      <c r="C60" s="5" t="s">
        <v>43</v>
      </c>
      <c r="D60" s="32" t="s">
        <v>44</v>
      </c>
      <c r="E60" s="33">
        <v>2627.77</v>
      </c>
    </row>
    <row r="61" spans="1:9" ht="33.950000000000003" customHeight="1" x14ac:dyDescent="0.25">
      <c r="A61" s="34" t="s">
        <v>358</v>
      </c>
      <c r="B61" s="7" t="str" cm="1">
        <f t="array" ref="B61">IFERROR(INDEX(#REF!,SMALL(IF(#REF!=rngInvoice,ROW(#REF!)-ROW(#REF!)), ROW(#REF!)), MATCH($B$6,#REF!, 0)),"")</f>
        <v/>
      </c>
      <c r="C61" s="5" t="str" cm="1">
        <f t="array" ref="C61">IFERROR(INDEX(#REF!,SMALL(IF(#REF!=rngInvoice,ROW(#REF!)-ROW(#REF!)), ROW(#REF!)), MATCH($C$6,#REF!, 0)),"")</f>
        <v/>
      </c>
      <c r="D61" s="32"/>
      <c r="E61" s="26">
        <f>SUBTOTAL(109,E60:E60)</f>
        <v>2627.77</v>
      </c>
    </row>
    <row r="62" spans="1:9" ht="33.950000000000003" customHeight="1" x14ac:dyDescent="0.25">
      <c r="A62" s="31" t="s">
        <v>188</v>
      </c>
      <c r="B62" s="7" t="s">
        <v>43</v>
      </c>
      <c r="C62" s="5" t="s">
        <v>43</v>
      </c>
      <c r="D62" s="32" t="s">
        <v>44</v>
      </c>
      <c r="E62" s="33">
        <v>3251.86</v>
      </c>
      <c r="I62" s="43" t="e">
        <f>SUM(E61+E63+E65+E67+E69+E71+E73+E75+E77+E79+E81+E83+E85+#REF!+#REF!+#REF!+#REF!+#REF!+#REF!+#REF!+#REF!+#REF!+#REF!+#REF!+#REF!+#REF!+#REF!+#REF!+#REF!+#REF!+#REF!+#REF!+#REF!+#REF!)</f>
        <v>#REF!</v>
      </c>
    </row>
    <row r="63" spans="1:9" ht="33.950000000000003" customHeight="1" x14ac:dyDescent="0.25">
      <c r="A63" s="34" t="s">
        <v>189</v>
      </c>
      <c r="B63" s="7" t="str" cm="1">
        <f t="array" ref="B63">IFERROR(INDEX(#REF!,SMALL(IF(#REF!=rngInvoice,ROW(#REF!)-ROW(#REF!)), ROW(#REF!)), MATCH($B$6,#REF!, 0)),"")</f>
        <v/>
      </c>
      <c r="C63" s="5" t="str" cm="1">
        <f t="array" ref="C63">IFERROR(INDEX(#REF!,SMALL(IF(#REF!=rngInvoice,ROW(#REF!)-ROW(#REF!)), ROW(#REF!)), MATCH($C$6,#REF!, 0)),"")</f>
        <v/>
      </c>
      <c r="D63" s="32"/>
      <c r="E63" s="26">
        <f>SUBTOTAL(109,E62:E62)</f>
        <v>3251.86</v>
      </c>
    </row>
    <row r="64" spans="1:9" ht="33.950000000000003" customHeight="1" x14ac:dyDescent="0.25">
      <c r="A64" s="31" t="s">
        <v>341</v>
      </c>
      <c r="B64" s="7" t="s">
        <v>43</v>
      </c>
      <c r="C64" s="5" t="s">
        <v>43</v>
      </c>
      <c r="D64" s="32" t="s">
        <v>44</v>
      </c>
      <c r="E64" s="33">
        <v>509.13</v>
      </c>
    </row>
    <row r="65" spans="1:9" ht="33.950000000000003" customHeight="1" x14ac:dyDescent="0.25">
      <c r="A65" s="34" t="s">
        <v>359</v>
      </c>
      <c r="B65" s="7" t="str" cm="1">
        <f t="array" ref="B65">IFERROR(INDEX(#REF!,SMALL(IF(#REF!=rngInvoice,ROW(#REF!)-ROW(#REF!)), ROW(#REF!)), MATCH($B$6,#REF!, 0)),"")</f>
        <v/>
      </c>
      <c r="C65" s="5" t="str" cm="1">
        <f t="array" ref="C65">IFERROR(INDEX(#REF!,SMALL(IF(#REF!=rngInvoice,ROW(#REF!)-ROW(#REF!)), ROW(#REF!)), MATCH($C$6,#REF!, 0)),"")</f>
        <v/>
      </c>
      <c r="D65" s="32"/>
      <c r="E65" s="26">
        <f>SUBTOTAL(109,E64:E64)</f>
        <v>509.13</v>
      </c>
      <c r="I65" s="43"/>
    </row>
    <row r="66" spans="1:9" ht="33.950000000000003" customHeight="1" x14ac:dyDescent="0.25">
      <c r="A66" s="35" t="s">
        <v>342</v>
      </c>
      <c r="B66" s="7" t="s">
        <v>43</v>
      </c>
      <c r="C66" s="5" t="s">
        <v>43</v>
      </c>
      <c r="D66" s="32" t="s">
        <v>44</v>
      </c>
      <c r="E66" s="30">
        <v>1634.34</v>
      </c>
    </row>
    <row r="67" spans="1:9" ht="33.950000000000003" customHeight="1" x14ac:dyDescent="0.25">
      <c r="A67" s="34" t="s">
        <v>360</v>
      </c>
      <c r="B67" s="7" t="str" cm="1">
        <f t="array" ref="B67">IFERROR(INDEX(#REF!,SMALL(IF(#REF!=rngInvoice,ROW(#REF!)-ROW(#REF!)), ROW(60:60)), MATCH($B$6,#REF!, 0)),"")</f>
        <v/>
      </c>
      <c r="C67" s="5" t="str" cm="1">
        <f t="array" ref="C67">IFERROR(INDEX(#REF!,SMALL(IF(#REF!=rngInvoice,ROW(#REF!)-ROW(#REF!)), ROW(60:60)), MATCH($C$6,#REF!, 0)),"")</f>
        <v/>
      </c>
      <c r="D67" s="32"/>
      <c r="E67" s="26">
        <f>SUBTOTAL(109,E66:E66)</f>
        <v>1634.34</v>
      </c>
    </row>
    <row r="68" spans="1:9" ht="33.950000000000003" customHeight="1" x14ac:dyDescent="0.25">
      <c r="A68" s="35" t="s">
        <v>196</v>
      </c>
      <c r="B68" s="7" t="s">
        <v>43</v>
      </c>
      <c r="C68" s="5" t="s">
        <v>43</v>
      </c>
      <c r="D68" s="32" t="s">
        <v>44</v>
      </c>
      <c r="E68" s="30">
        <v>2594.9299999999998</v>
      </c>
    </row>
    <row r="69" spans="1:9" ht="33.950000000000003" customHeight="1" x14ac:dyDescent="0.25">
      <c r="A69" s="34" t="s">
        <v>197</v>
      </c>
      <c r="B69" s="7" t="str" cm="1">
        <f t="array" ref="B69">IFERROR(INDEX(#REF!,SMALL(IF(#REF!=rngInvoice,ROW(#REF!)-ROW(#REF!)), ROW(60:60)), MATCH($B$6,#REF!, 0)),"")</f>
        <v/>
      </c>
      <c r="C69" s="5" t="str" cm="1">
        <f t="array" ref="C69">IFERROR(INDEX(#REF!,SMALL(IF(#REF!=rngInvoice,ROW(#REF!)-ROW(#REF!)), ROW(60:60)), MATCH($C$6,#REF!, 0)),"")</f>
        <v/>
      </c>
      <c r="D69" s="32"/>
      <c r="E69" s="26">
        <f>SUBTOTAL(109,E68:E68)</f>
        <v>2594.9299999999998</v>
      </c>
    </row>
    <row r="70" spans="1:9" ht="33.950000000000003" customHeight="1" x14ac:dyDescent="0.25">
      <c r="A70" s="35" t="s">
        <v>343</v>
      </c>
      <c r="B70" s="7" t="s">
        <v>43</v>
      </c>
      <c r="C70" s="5" t="s">
        <v>43</v>
      </c>
      <c r="D70" s="32" t="s">
        <v>44</v>
      </c>
      <c r="E70" s="30">
        <v>1808.72</v>
      </c>
    </row>
    <row r="71" spans="1:9" ht="33.950000000000003" customHeight="1" x14ac:dyDescent="0.25">
      <c r="A71" s="34" t="s">
        <v>361</v>
      </c>
      <c r="B71" s="7" t="str" cm="1">
        <f t="array" ref="B71">IFERROR(INDEX(#REF!,SMALL(IF(#REF!=rngInvoice,ROW(#REF!)-ROW(#REF!)), ROW(60:60)), MATCH($B$6,#REF!, 0)),"")</f>
        <v/>
      </c>
      <c r="C71" s="5" t="str" cm="1">
        <f t="array" ref="C71">IFERROR(INDEX(#REF!,SMALL(IF(#REF!=rngInvoice,ROW(#REF!)-ROW(#REF!)), ROW(60:60)), MATCH($C$6,#REF!, 0)),"")</f>
        <v/>
      </c>
      <c r="D71" s="32"/>
      <c r="E71" s="26">
        <f>SUBTOTAL(109,E70:E70)</f>
        <v>1808.72</v>
      </c>
    </row>
    <row r="72" spans="1:9" ht="33.950000000000003" customHeight="1" x14ac:dyDescent="0.25">
      <c r="A72" s="35" t="s">
        <v>344</v>
      </c>
      <c r="B72" s="7" t="s">
        <v>43</v>
      </c>
      <c r="C72" s="5" t="s">
        <v>43</v>
      </c>
      <c r="D72" s="32" t="s">
        <v>44</v>
      </c>
      <c r="E72" s="30">
        <v>1399.21</v>
      </c>
    </row>
    <row r="73" spans="1:9" ht="33.950000000000003" customHeight="1" x14ac:dyDescent="0.25">
      <c r="A73" s="34" t="s">
        <v>362</v>
      </c>
      <c r="B73" s="7" t="str" cm="1">
        <f t="array" ref="B73">IFERROR(INDEX(#REF!,SMALL(IF(#REF!=rngInvoice,ROW(#REF!)-ROW(#REF!)), ROW(60:60)), MATCH($B$6,#REF!, 0)),"")</f>
        <v/>
      </c>
      <c r="C73" s="5" t="str" cm="1">
        <f t="array" ref="C73">IFERROR(INDEX(#REF!,SMALL(IF(#REF!=rngInvoice,ROW(#REF!)-ROW(#REF!)), ROW(60:60)), MATCH($C$6,#REF!, 0)),"")</f>
        <v/>
      </c>
      <c r="D73" s="32"/>
      <c r="E73" s="26">
        <f>SUBTOTAL(109,E72:E72)</f>
        <v>1399.21</v>
      </c>
    </row>
    <row r="74" spans="1:9" ht="33.950000000000003" customHeight="1" x14ac:dyDescent="0.25">
      <c r="A74" s="35" t="s">
        <v>345</v>
      </c>
      <c r="B74" s="7" t="s">
        <v>43</v>
      </c>
      <c r="C74" s="5" t="s">
        <v>43</v>
      </c>
      <c r="D74" s="32" t="s">
        <v>44</v>
      </c>
      <c r="E74" s="30">
        <v>59.73</v>
      </c>
    </row>
    <row r="75" spans="1:9" ht="33.950000000000003" customHeight="1" x14ac:dyDescent="0.25">
      <c r="A75" s="34" t="s">
        <v>363</v>
      </c>
      <c r="B75" s="7" t="str" cm="1">
        <f t="array" ref="B75">IFERROR(INDEX(#REF!,SMALL(IF(#REF!=rngInvoice,ROW(#REF!)-ROW(#REF!)), ROW(60:60)), MATCH($B$6,#REF!, 0)),"")</f>
        <v/>
      </c>
      <c r="C75" s="5" t="str" cm="1">
        <f t="array" ref="C75">IFERROR(INDEX(#REF!,SMALL(IF(#REF!=rngInvoice,ROW(#REF!)-ROW(#REF!)), ROW(60:60)), MATCH($C$6,#REF!, 0)),"")</f>
        <v/>
      </c>
      <c r="D75" s="32"/>
      <c r="E75" s="26">
        <f>SUBTOTAL(109,E74:E74)</f>
        <v>59.73</v>
      </c>
    </row>
    <row r="76" spans="1:9" ht="33.950000000000003" customHeight="1" x14ac:dyDescent="0.25">
      <c r="A76" s="35" t="s">
        <v>346</v>
      </c>
      <c r="B76" s="7" t="s">
        <v>43</v>
      </c>
      <c r="C76" s="5" t="s">
        <v>43</v>
      </c>
      <c r="D76" s="32" t="s">
        <v>44</v>
      </c>
      <c r="E76" s="30">
        <v>449.05</v>
      </c>
    </row>
    <row r="77" spans="1:9" ht="33.950000000000003" customHeight="1" x14ac:dyDescent="0.25">
      <c r="A77" s="34" t="s">
        <v>364</v>
      </c>
      <c r="B77" s="7" t="str" cm="1">
        <f t="array" ref="B77">IFERROR(INDEX(#REF!,SMALL(IF(#REF!=rngInvoice,ROW(#REF!)-ROW(#REF!)), ROW(60:60)), MATCH($B$6,#REF!, 0)),"")</f>
        <v/>
      </c>
      <c r="C77" s="5" t="str" cm="1">
        <f t="array" ref="C77">IFERROR(INDEX(#REF!,SMALL(IF(#REF!=rngInvoice,ROW(#REF!)-ROW(#REF!)), ROW(60:60)), MATCH($C$6,#REF!, 0)),"")</f>
        <v/>
      </c>
      <c r="D77" s="32"/>
      <c r="E77" s="26">
        <f>SUBTOTAL(109,E76:E76)</f>
        <v>449.05</v>
      </c>
    </row>
    <row r="78" spans="1:9" ht="33.950000000000003" customHeight="1" x14ac:dyDescent="0.25">
      <c r="A78" s="35" t="s">
        <v>347</v>
      </c>
      <c r="B78" s="7" t="s">
        <v>43</v>
      </c>
      <c r="C78" s="5" t="s">
        <v>43</v>
      </c>
      <c r="D78" s="32" t="s">
        <v>44</v>
      </c>
      <c r="E78" s="30">
        <v>1281.03</v>
      </c>
    </row>
    <row r="79" spans="1:9" ht="33.950000000000003" customHeight="1" x14ac:dyDescent="0.25">
      <c r="A79" s="34" t="s">
        <v>365</v>
      </c>
      <c r="B79" s="7" t="str" cm="1">
        <f t="array" ref="B79">IFERROR(INDEX(#REF!,SMALL(IF(#REF!=rngInvoice,ROW(#REF!)-ROW(#REF!)), ROW(72:72)), MATCH($B$6,#REF!, 0)),"")</f>
        <v/>
      </c>
      <c r="C79" s="5" t="str" cm="1">
        <f t="array" ref="C79">IFERROR(INDEX(#REF!,SMALL(IF(#REF!=rngInvoice,ROW(#REF!)-ROW(#REF!)), ROW(72:72)), MATCH($C$6,#REF!, 0)),"")</f>
        <v/>
      </c>
      <c r="D79" s="32"/>
      <c r="E79" s="26">
        <f>SUBTOTAL(109,E78)</f>
        <v>1281.03</v>
      </c>
    </row>
    <row r="80" spans="1:9" ht="33.950000000000003" customHeight="1" x14ac:dyDescent="0.25">
      <c r="A80" s="35" t="s">
        <v>198</v>
      </c>
      <c r="B80" s="7" t="s">
        <v>43</v>
      </c>
      <c r="C80" s="5" t="s">
        <v>43</v>
      </c>
      <c r="D80" s="32" t="s">
        <v>44</v>
      </c>
      <c r="E80" s="30">
        <v>83.15</v>
      </c>
    </row>
    <row r="81" spans="1:5" ht="33.950000000000003" customHeight="1" x14ac:dyDescent="0.25">
      <c r="A81" s="34" t="s">
        <v>217</v>
      </c>
      <c r="B81" s="7" t="str" cm="1">
        <f t="array" ref="B81">IFERROR(INDEX(#REF!,SMALL(IF(#REF!=rngInvoice,ROW(#REF!)-ROW(#REF!)), ROW(74:74)), MATCH($B$6,#REF!, 0)),"")</f>
        <v/>
      </c>
      <c r="C81" s="5" t="str" cm="1">
        <f t="array" ref="C81">IFERROR(INDEX(#REF!,SMALL(IF(#REF!=rngInvoice,ROW(#REF!)-ROW(#REF!)), ROW(74:74)), MATCH($C$6,#REF!, 0)),"")</f>
        <v/>
      </c>
      <c r="D81" s="32"/>
      <c r="E81" s="26">
        <f>SUBTOTAL(109,E80)</f>
        <v>83.15</v>
      </c>
    </row>
    <row r="82" spans="1:5" ht="33.950000000000003" customHeight="1" x14ac:dyDescent="0.25">
      <c r="A82" s="35" t="s">
        <v>348</v>
      </c>
      <c r="B82" s="7" t="s">
        <v>43</v>
      </c>
      <c r="C82" s="5" t="s">
        <v>43</v>
      </c>
      <c r="D82" s="32" t="s">
        <v>44</v>
      </c>
      <c r="E82" s="30">
        <v>870.45</v>
      </c>
    </row>
    <row r="83" spans="1:5" ht="33.950000000000003" customHeight="1" x14ac:dyDescent="0.25">
      <c r="A83" s="34" t="s">
        <v>366</v>
      </c>
      <c r="B83" s="7" t="str" cm="1">
        <f t="array" ref="B83">IFERROR(INDEX(#REF!,SMALL(IF(#REF!=rngInvoice,ROW(#REF!)-ROW(#REF!)), ROW(74:74)), MATCH($B$6,#REF!, 0)),"")</f>
        <v/>
      </c>
      <c r="C83" s="5" t="str" cm="1">
        <f t="array" ref="C83">IFERROR(INDEX(#REF!,SMALL(IF(#REF!=rngInvoice,ROW(#REF!)-ROW(#REF!)), ROW(74:74)), MATCH($C$6,#REF!, 0)),"")</f>
        <v/>
      </c>
      <c r="D83" s="32"/>
      <c r="E83" s="26">
        <f>SUBTOTAL(109,E82)</f>
        <v>870.45</v>
      </c>
    </row>
    <row r="84" spans="1:5" ht="33.950000000000003" customHeight="1" x14ac:dyDescent="0.25">
      <c r="A84" s="35" t="s">
        <v>349</v>
      </c>
      <c r="B84" s="7" t="s">
        <v>43</v>
      </c>
      <c r="C84" s="5" t="s">
        <v>43</v>
      </c>
      <c r="D84" s="32" t="s">
        <v>44</v>
      </c>
      <c r="E84" s="30">
        <v>1634.34</v>
      </c>
    </row>
    <row r="85" spans="1:5" ht="33.950000000000003" customHeight="1" x14ac:dyDescent="0.25">
      <c r="A85" s="34" t="s">
        <v>367</v>
      </c>
      <c r="B85" s="7" t="str" cm="1">
        <f t="array" ref="B85">IFERROR(INDEX(#REF!,SMALL(IF(#REF!=rngInvoice,ROW(#REF!)-ROW(#REF!)), ROW(74:74)), MATCH($B$6,#REF!, 0)),"")</f>
        <v/>
      </c>
      <c r="C85" s="5" t="str" cm="1">
        <f t="array" ref="C85">IFERROR(INDEX(#REF!,SMALL(IF(#REF!=rngInvoice,ROW(#REF!)-ROW(#REF!)), ROW(74:74)), MATCH($C$6,#REF!, 0)),"")</f>
        <v/>
      </c>
      <c r="D85" s="32"/>
      <c r="E85" s="26">
        <f>SUBTOTAL(109,E84)</f>
        <v>1634.34</v>
      </c>
    </row>
    <row r="86" spans="1:5" ht="33.950000000000003" customHeight="1" x14ac:dyDescent="0.25">
      <c r="A86" s="35" t="s">
        <v>202</v>
      </c>
      <c r="B86" s="7" t="s">
        <v>43</v>
      </c>
      <c r="C86" s="5" t="s">
        <v>43</v>
      </c>
      <c r="D86" s="32" t="s">
        <v>44</v>
      </c>
      <c r="E86" s="30">
        <v>1149.6600000000001</v>
      </c>
    </row>
    <row r="87" spans="1:5" ht="33.950000000000003" customHeight="1" x14ac:dyDescent="0.25">
      <c r="A87" s="34" t="s">
        <v>221</v>
      </c>
      <c r="B87" s="7" t="str" cm="1">
        <f t="array" ref="B87">IFERROR(INDEX(#REF!,SMALL(IF(#REF!=rngInvoice,ROW(#REF!)-ROW(#REF!)), ROW(80:80)), MATCH($B$6,#REF!, 0)),"")</f>
        <v/>
      </c>
      <c r="C87" s="5" t="str" cm="1">
        <f t="array" ref="C87">IFERROR(INDEX(#REF!,SMALL(IF(#REF!=rngInvoice,ROW(#REF!)-ROW(#REF!)), ROW(80:80)), MATCH($C$6,#REF!, 0)),"")</f>
        <v/>
      </c>
      <c r="D87" s="32"/>
      <c r="E87" s="26">
        <f>SUBTOTAL(109,E86)</f>
        <v>1149.6600000000001</v>
      </c>
    </row>
    <row r="88" spans="1:5" ht="33.950000000000003" customHeight="1" x14ac:dyDescent="0.25">
      <c r="A88" s="35" t="s">
        <v>350</v>
      </c>
      <c r="B88" s="7" t="s">
        <v>43</v>
      </c>
      <c r="C88" s="5" t="s">
        <v>43</v>
      </c>
      <c r="D88" s="32" t="s">
        <v>44</v>
      </c>
      <c r="E88" s="30">
        <v>99.78</v>
      </c>
    </row>
    <row r="89" spans="1:5" ht="33.950000000000003" customHeight="1" x14ac:dyDescent="0.25">
      <c r="A89" s="34" t="s">
        <v>368</v>
      </c>
      <c r="B89" s="7" t="str" cm="1">
        <f t="array" ref="B89">IFERROR(INDEX(#REF!,SMALL(IF(#REF!=rngInvoice,ROW(#REF!)-ROW(#REF!)), ROW(80:80)), MATCH($B$6,#REF!, 0)),"")</f>
        <v/>
      </c>
      <c r="C89" s="5" t="str" cm="1">
        <f t="array" ref="C89">IFERROR(INDEX(#REF!,SMALL(IF(#REF!=rngInvoice,ROW(#REF!)-ROW(#REF!)), ROW(80:80)), MATCH($C$6,#REF!, 0)),"")</f>
        <v/>
      </c>
      <c r="D89" s="32"/>
      <c r="E89" s="26">
        <f>SUBTOTAL(109,E88)</f>
        <v>99.78</v>
      </c>
    </row>
    <row r="90" spans="1:5" ht="33.950000000000003" customHeight="1" x14ac:dyDescent="0.25">
      <c r="A90" s="35" t="s">
        <v>351</v>
      </c>
      <c r="B90" s="7" t="s">
        <v>43</v>
      </c>
      <c r="C90" s="5" t="s">
        <v>43</v>
      </c>
      <c r="D90" s="32" t="s">
        <v>44</v>
      </c>
      <c r="E90" s="30">
        <v>180.65</v>
      </c>
    </row>
    <row r="91" spans="1:5" ht="33.950000000000003" customHeight="1" x14ac:dyDescent="0.25">
      <c r="A91" s="34" t="s">
        <v>369</v>
      </c>
      <c r="B91" s="7" t="str" cm="1">
        <f t="array" ref="B91">IFERROR(INDEX(#REF!,SMALL(IF(#REF!=rngInvoice,ROW(#REF!)-ROW(#REF!)), ROW(80:80)), MATCH($B$6,#REF!, 0)),"")</f>
        <v/>
      </c>
      <c r="C91" s="5" t="str" cm="1">
        <f t="array" ref="C91">IFERROR(INDEX(#REF!,SMALL(IF(#REF!=rngInvoice,ROW(#REF!)-ROW(#REF!)), ROW(80:80)), MATCH($C$6,#REF!, 0)),"")</f>
        <v/>
      </c>
      <c r="D91" s="32"/>
      <c r="E91" s="26">
        <f>SUBTOTAL(109,E90)</f>
        <v>180.65</v>
      </c>
    </row>
    <row r="92" spans="1:5" ht="33.950000000000003" customHeight="1" x14ac:dyDescent="0.25">
      <c r="A92" s="35" t="s">
        <v>352</v>
      </c>
      <c r="B92" s="7" t="s">
        <v>43</v>
      </c>
      <c r="C92" s="5" t="s">
        <v>43</v>
      </c>
      <c r="D92" s="32" t="s">
        <v>44</v>
      </c>
      <c r="E92" s="30">
        <v>870.45299999999997</v>
      </c>
    </row>
    <row r="93" spans="1:5" ht="33.950000000000003" customHeight="1" x14ac:dyDescent="0.25">
      <c r="A93" s="34" t="s">
        <v>370</v>
      </c>
      <c r="B93" s="7" t="str" cm="1">
        <f t="array" ref="B93">IFERROR(INDEX(#REF!,SMALL(IF(#REF!=rngInvoice,ROW(#REF!)-ROW(#REF!)), ROW(80:80)), MATCH($B$6,#REF!, 0)),"")</f>
        <v/>
      </c>
      <c r="C93" s="5" t="str" cm="1">
        <f t="array" ref="C93">IFERROR(INDEX(#REF!,SMALL(IF(#REF!=rngInvoice,ROW(#REF!)-ROW(#REF!)), ROW(80:80)), MATCH($C$6,#REF!, 0)),"")</f>
        <v/>
      </c>
      <c r="D93" s="32"/>
      <c r="E93" s="26">
        <f>SUBTOTAL(109,E92)</f>
        <v>870.45299999999997</v>
      </c>
    </row>
    <row r="94" spans="1:5" ht="33.950000000000003" customHeight="1" x14ac:dyDescent="0.25">
      <c r="A94" s="35" t="s">
        <v>55</v>
      </c>
      <c r="B94" s="7" t="s">
        <v>43</v>
      </c>
      <c r="C94" s="5" t="s">
        <v>43</v>
      </c>
      <c r="D94" s="32" t="s">
        <v>44</v>
      </c>
      <c r="E94" s="30">
        <v>2479.96</v>
      </c>
    </row>
    <row r="95" spans="1:5" ht="33.950000000000003" customHeight="1" x14ac:dyDescent="0.25">
      <c r="A95" s="34" t="s">
        <v>56</v>
      </c>
      <c r="B95" s="7" t="str" cm="1">
        <f t="array" ref="B95">IFERROR(INDEX(#REF!,SMALL(IF(#REF!=rngInvoice,ROW(#REF!)-ROW(#REF!)), ROW(80:80)), MATCH($B$6,#REF!, 0)),"")</f>
        <v/>
      </c>
      <c r="C95" s="5" t="str" cm="1">
        <f t="array" ref="C95">IFERROR(INDEX(#REF!,SMALL(IF(#REF!=rngInvoice,ROW(#REF!)-ROW(#REF!)), ROW(80:80)), MATCH($C$6,#REF!, 0)),"")</f>
        <v/>
      </c>
      <c r="D95" s="32"/>
      <c r="E95" s="26">
        <f>SUBTOTAL(109,E94)</f>
        <v>2479.96</v>
      </c>
    </row>
    <row r="96" spans="1:5" ht="33.950000000000003" customHeight="1" x14ac:dyDescent="0.25">
      <c r="A96" s="35" t="s">
        <v>353</v>
      </c>
      <c r="B96" s="7" t="s">
        <v>43</v>
      </c>
      <c r="C96" s="5" t="s">
        <v>43</v>
      </c>
      <c r="D96" s="32" t="s">
        <v>44</v>
      </c>
      <c r="E96" s="30">
        <v>656.94</v>
      </c>
    </row>
    <row r="97" spans="1:5" ht="33.950000000000003" customHeight="1" x14ac:dyDescent="0.25">
      <c r="A97" s="46" t="s">
        <v>371</v>
      </c>
      <c r="B97" s="7" t="str" cm="1">
        <f t="array" ref="B97">IFERROR(INDEX(#REF!,SMALL(IF(#REF!=rngInvoice,ROW(#REF!)-ROW(#REF!)), ROW(80:80)), MATCH($B$6,#REF!, 0)),"")</f>
        <v/>
      </c>
      <c r="C97" s="5" t="str" cm="1">
        <f t="array" ref="C97">IFERROR(INDEX(#REF!,SMALL(IF(#REF!=rngInvoice,ROW(#REF!)-ROW(#REF!)), ROW(80:80)), MATCH($C$6,#REF!, 0)),"")</f>
        <v/>
      </c>
      <c r="D97" s="32"/>
      <c r="E97" s="26">
        <f>SUBTOTAL(109,E96)</f>
        <v>656.94</v>
      </c>
    </row>
    <row r="98" spans="1:5" ht="33.950000000000003" customHeight="1" x14ac:dyDescent="0.25">
      <c r="A98" s="35" t="s">
        <v>354</v>
      </c>
      <c r="B98" s="7" t="s">
        <v>43</v>
      </c>
      <c r="C98" s="5" t="s">
        <v>43</v>
      </c>
      <c r="D98" s="32" t="s">
        <v>44</v>
      </c>
      <c r="E98" s="30">
        <v>59.73</v>
      </c>
    </row>
    <row r="99" spans="1:5" ht="33.950000000000003" customHeight="1" x14ac:dyDescent="0.25">
      <c r="A99" s="34" t="s">
        <v>372</v>
      </c>
      <c r="B99" s="7" t="str" cm="1">
        <f t="array" ref="B99">IFERROR(INDEX(#REF!,SMALL(IF(#REF!=rngInvoice,ROW(#REF!)-ROW(#REF!)), ROW(80:80)), MATCH($B$6,#REF!, 0)),"")</f>
        <v/>
      </c>
      <c r="C99" s="5" t="str" cm="1">
        <f t="array" ref="C99">IFERROR(INDEX(#REF!,SMALL(IF(#REF!=rngInvoice,ROW(#REF!)-ROW(#REF!)), ROW(80:80)), MATCH($C$6,#REF!, 0)),"")</f>
        <v/>
      </c>
      <c r="D99" s="32"/>
      <c r="E99" s="26">
        <f>SUBTOTAL(109,E98)</f>
        <v>59.73</v>
      </c>
    </row>
    <row r="100" spans="1:5" ht="33.950000000000003" customHeight="1" x14ac:dyDescent="0.25">
      <c r="A100" s="35" t="s">
        <v>355</v>
      </c>
      <c r="B100" s="7" t="s">
        <v>43</v>
      </c>
      <c r="C100" s="5" t="s">
        <v>43</v>
      </c>
      <c r="D100" s="32" t="s">
        <v>44</v>
      </c>
      <c r="E100" s="30">
        <v>985.42</v>
      </c>
    </row>
    <row r="101" spans="1:5" ht="33.950000000000003" customHeight="1" x14ac:dyDescent="0.25">
      <c r="A101" s="34" t="s">
        <v>373</v>
      </c>
      <c r="B101" s="7" t="str" cm="1">
        <f t="array" ref="B101">IFERROR(INDEX(#REF!,SMALL(IF(#REF!=rngInvoice,ROW(#REF!)-ROW(#REF!)), ROW(80:80)), MATCH($B$6,#REF!, 0)),"")</f>
        <v/>
      </c>
      <c r="C101" s="5" t="str" cm="1">
        <f t="array" ref="C101">IFERROR(INDEX(#REF!,SMALL(IF(#REF!=rngInvoice,ROW(#REF!)-ROW(#REF!)), ROW(80:80)), MATCH($C$6,#REF!, 0)),"")</f>
        <v/>
      </c>
      <c r="D101" s="32"/>
      <c r="E101" s="26">
        <f>SUBTOTAL(109,E100)</f>
        <v>985.42</v>
      </c>
    </row>
    <row r="102" spans="1:5" ht="33.950000000000003" customHeight="1" x14ac:dyDescent="0.25">
      <c r="A102" s="35" t="s">
        <v>356</v>
      </c>
      <c r="B102" s="7" t="s">
        <v>43</v>
      </c>
      <c r="C102" s="5" t="s">
        <v>43</v>
      </c>
      <c r="D102" s="32" t="s">
        <v>44</v>
      </c>
      <c r="E102" s="30">
        <v>1100.3800000000001</v>
      </c>
    </row>
    <row r="103" spans="1:5" ht="33.950000000000003" customHeight="1" x14ac:dyDescent="0.25">
      <c r="A103" s="34" t="s">
        <v>374</v>
      </c>
      <c r="B103" s="7" t="str" cm="1">
        <f t="array" ref="B103">IFERROR(INDEX(#REF!,SMALL(IF(#REF!=rngInvoice,ROW(#REF!)-ROW(#REF!)), ROW(80:80)), MATCH($B$6,#REF!, 0)),"")</f>
        <v/>
      </c>
      <c r="C103" s="5" t="str" cm="1">
        <f t="array" ref="C103">IFERROR(INDEX(#REF!,SMALL(IF(#REF!=rngInvoice,ROW(#REF!)-ROW(#REF!)), ROW(80:80)), MATCH($C$6,#REF!, 0)),"")</f>
        <v/>
      </c>
      <c r="D103" s="32"/>
      <c r="E103" s="26">
        <f>SUBTOTAL(109,E102)</f>
        <v>1100.3800000000001</v>
      </c>
    </row>
    <row r="104" spans="1:5" ht="33.950000000000003" customHeight="1" x14ac:dyDescent="0.25">
      <c r="A104" s="35" t="s">
        <v>357</v>
      </c>
      <c r="B104" s="7" t="s">
        <v>43</v>
      </c>
      <c r="C104" s="5" t="s">
        <v>43</v>
      </c>
      <c r="D104" s="32" t="s">
        <v>44</v>
      </c>
      <c r="E104" s="30">
        <v>312.05</v>
      </c>
    </row>
    <row r="105" spans="1:5" ht="33.950000000000003" customHeight="1" x14ac:dyDescent="0.25">
      <c r="A105" s="34" t="s">
        <v>375</v>
      </c>
      <c r="B105" s="7" t="str" cm="1">
        <f t="array" ref="B105">IFERROR(INDEX(#REF!,SMALL(IF(#REF!=rngInvoice,ROW(#REF!)-ROW(#REF!)), ROW(80:80)), MATCH($B$6,#REF!, 0)),"")</f>
        <v/>
      </c>
      <c r="C105" s="5" t="str" cm="1">
        <f t="array" ref="C105">IFERROR(INDEX(#REF!,SMALL(IF(#REF!=rngInvoice,ROW(#REF!)-ROW(#REF!)), ROW(80:80)), MATCH($C$6,#REF!, 0)),"")</f>
        <v/>
      </c>
      <c r="D105" s="32"/>
      <c r="E105" s="26">
        <f>SUBTOTAL(109,E104)</f>
        <v>312.05</v>
      </c>
    </row>
    <row r="106" spans="1:5" ht="33.950000000000003" customHeight="1" x14ac:dyDescent="0.25">
      <c r="A106" s="13" t="s">
        <v>3</v>
      </c>
      <c r="B106" s="13"/>
      <c r="C106" s="14"/>
      <c r="D106" s="14"/>
      <c r="E106" s="27">
        <f>SUM(E53+E21+E23+E25+E27+E31+E33+E37+E39+E49+E55+E57+E51+E47+E45+E43+E35+E59+E61+E63+E65+E67+E69+E71+E73+E75+E77+E79+E81+E83+E85+E87+E89+E91+E93+E95+E97+E101+E103+E105+E99+E41+E29)</f>
        <v>44607.313000000002</v>
      </c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7 A12:D14 C23:D25 C37:D39 C40 C41:D47 A50:A57 C57:D57">
    <cfRule type="expression" dxfId="55" priority="36">
      <formula>MOD(ROW(),2)=0</formula>
    </cfRule>
  </conditionalFormatting>
  <conditionalFormatting sqref="A15:A47">
    <cfRule type="expression" dxfId="54" priority="6">
      <formula>MOD(ROW(),2)=0</formula>
    </cfRule>
  </conditionalFormatting>
  <conditionalFormatting sqref="A48:C48 A49:D49">
    <cfRule type="expression" dxfId="53" priority="20">
      <formula>MOD(ROW(),2)=0</formula>
    </cfRule>
  </conditionalFormatting>
  <conditionalFormatting sqref="A8:D10 A11:C11">
    <cfRule type="expression" dxfId="52" priority="37">
      <formula>MOD(ROW(),2)=0</formula>
    </cfRule>
  </conditionalFormatting>
  <conditionalFormatting sqref="A58:D106">
    <cfRule type="expression" dxfId="51" priority="27">
      <formula>MOD(ROW(),2)=0</formula>
    </cfRule>
  </conditionalFormatting>
  <conditionalFormatting sqref="C22">
    <cfRule type="expression" dxfId="50" priority="32">
      <formula>MOD(ROW(),2)=0</formula>
    </cfRule>
  </conditionalFormatting>
  <conditionalFormatting sqref="C26 C27:D27">
    <cfRule type="expression" dxfId="49" priority="24">
      <formula>MOD(ROW(),2)=0</formula>
    </cfRule>
  </conditionalFormatting>
  <conditionalFormatting sqref="C28">
    <cfRule type="expression" dxfId="48" priority="5">
      <formula>MOD(ROW(),2)=0</formula>
    </cfRule>
  </conditionalFormatting>
  <conditionalFormatting sqref="C30 C31:D31">
    <cfRule type="expression" dxfId="47" priority="16">
      <formula>MOD(ROW(),2)=0</formula>
    </cfRule>
  </conditionalFormatting>
  <conditionalFormatting sqref="C32">
    <cfRule type="expression" dxfId="46" priority="22">
      <formula>MOD(ROW(),2)=0</formula>
    </cfRule>
  </conditionalFormatting>
  <conditionalFormatting sqref="C50">
    <cfRule type="expression" dxfId="45" priority="29">
      <formula>MOD(ROW(),2)=0</formula>
    </cfRule>
  </conditionalFormatting>
  <conditionalFormatting sqref="C54 C55:D55">
    <cfRule type="expression" dxfId="44" priority="14">
      <formula>MOD(ROW(),2)=0</formula>
    </cfRule>
  </conditionalFormatting>
  <conditionalFormatting sqref="C56">
    <cfRule type="expression" dxfId="43" priority="11">
      <formula>MOD(ROW(),2)=0</formula>
    </cfRule>
  </conditionalFormatting>
  <conditionalFormatting sqref="C15:D21">
    <cfRule type="expression" dxfId="42" priority="33">
      <formula>MOD(ROW(),2)=0</formula>
    </cfRule>
  </conditionalFormatting>
  <conditionalFormatting sqref="C29:D29">
    <cfRule type="expression" dxfId="41" priority="3">
      <formula>MOD(ROW(),2)=0</formula>
    </cfRule>
  </conditionalFormatting>
  <conditionalFormatting sqref="C33:D35 C36">
    <cfRule type="expression" dxfId="40" priority="18">
      <formula>MOD(ROW(),2)=0</formula>
    </cfRule>
  </conditionalFormatting>
  <conditionalFormatting sqref="C51:D53">
    <cfRule type="expression" dxfId="39" priority="30">
      <formula>MOD(ROW(),2)=0</formula>
    </cfRule>
  </conditionalFormatting>
  <conditionalFormatting sqref="D11">
    <cfRule type="expression" dxfId="38" priority="35">
      <formula>MOD(ROW(),2)=0</formula>
    </cfRule>
  </conditionalFormatting>
  <conditionalFormatting sqref="D22">
    <cfRule type="expression" dxfId="37" priority="31">
      <formula>MOD(ROW(),2)=0</formula>
    </cfRule>
  </conditionalFormatting>
  <conditionalFormatting sqref="D26">
    <cfRule type="expression" dxfId="36" priority="23">
      <formula>MOD(ROW(),2)=0</formula>
    </cfRule>
  </conditionalFormatting>
  <conditionalFormatting sqref="D28">
    <cfRule type="expression" dxfId="35" priority="4">
      <formula>MOD(ROW(),2)=0</formula>
    </cfRule>
  </conditionalFormatting>
  <conditionalFormatting sqref="D30">
    <cfRule type="expression" dxfId="34" priority="15">
      <formula>MOD(ROW(),2)=0</formula>
    </cfRule>
  </conditionalFormatting>
  <conditionalFormatting sqref="D32">
    <cfRule type="expression" dxfId="33" priority="21">
      <formula>MOD(ROW(),2)=0</formula>
    </cfRule>
  </conditionalFormatting>
  <conditionalFormatting sqref="D36">
    <cfRule type="expression" dxfId="32" priority="17">
      <formula>MOD(ROW(),2)=0</formula>
    </cfRule>
  </conditionalFormatting>
  <conditionalFormatting sqref="D40">
    <cfRule type="expression" dxfId="31" priority="7">
      <formula>MOD(ROW(),2)=0</formula>
    </cfRule>
  </conditionalFormatting>
  <conditionalFormatting sqref="D48">
    <cfRule type="expression" dxfId="30" priority="19">
      <formula>MOD(ROW(),2)=0</formula>
    </cfRule>
  </conditionalFormatting>
  <conditionalFormatting sqref="D50">
    <cfRule type="expression" dxfId="29" priority="28">
      <formula>MOD(ROW(),2)=0</formula>
    </cfRule>
  </conditionalFormatting>
  <conditionalFormatting sqref="D54">
    <cfRule type="expression" dxfId="28" priority="13">
      <formula>MOD(ROW(),2)=0</formula>
    </cfRule>
  </conditionalFormatting>
  <conditionalFormatting sqref="D56">
    <cfRule type="expression" dxfId="27" priority="8">
      <formula>MOD(ROW(),2)=0</formula>
    </cfRule>
  </conditionalFormatting>
  <conditionalFormatting sqref="E7:E106">
    <cfRule type="expression" dxfId="26" priority="1">
      <formula>MOD(ROW(),2)=0</formula>
    </cfRule>
    <cfRule type="expression" dxfId="25" priority="2">
      <formula>MOD(ROW(),2)=1</formula>
    </cfRule>
  </conditionalFormatting>
  <printOptions horizontalCentered="1"/>
  <pageMargins left="0.7" right="0.7" top="1" bottom="1" header="0.3" footer="0.3"/>
  <pageSetup paperSize="9" scale="67" fitToHeight="0" orientation="landscape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2C173-2102-46F0-84AF-859985F56767}">
  <sheetPr>
    <tabColor theme="4" tint="-0.499984740745262"/>
    <pageSetUpPr autoPageBreaks="0" fitToPage="1"/>
  </sheetPr>
  <dimension ref="A1:I179"/>
  <sheetViews>
    <sheetView showGridLines="0" tabSelected="1" topLeftCell="A9" zoomScaleNormal="100" workbookViewId="0">
      <selection activeCell="E180" sqref="E180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5.5703125" style="28" customWidth="1"/>
    <col min="6" max="6" width="0.28515625" style="1" customWidth="1"/>
    <col min="7" max="7" width="11.28515625" style="18" customWidth="1"/>
    <col min="8" max="8" width="11.5703125" style="1" bestFit="1" customWidth="1"/>
    <col min="9" max="9" width="23.7109375" style="1" customWidth="1"/>
    <col min="10" max="10" width="20.5703125" style="1" customWidth="1"/>
    <col min="11" max="12" width="9.42578125" style="1" customWidth="1"/>
    <col min="13" max="16384" width="9" style="1"/>
  </cols>
  <sheetData>
    <row r="1" spans="1:7" ht="57.95" customHeight="1" thickBot="1" x14ac:dyDescent="0.3">
      <c r="A1" s="48" t="s">
        <v>11</v>
      </c>
      <c r="B1" s="48"/>
      <c r="C1" s="48"/>
      <c r="D1" s="48"/>
      <c r="E1" s="48"/>
      <c r="F1" s="3"/>
    </row>
    <row r="2" spans="1:7" ht="37.5" customHeight="1" thickTop="1" x14ac:dyDescent="0.25">
      <c r="A2" s="49" t="s">
        <v>12</v>
      </c>
      <c r="B2" s="49"/>
      <c r="C2" s="15" t="s">
        <v>14</v>
      </c>
      <c r="D2" s="50" t="s">
        <v>15</v>
      </c>
      <c r="E2" s="50"/>
      <c r="F2" s="4"/>
    </row>
    <row r="3" spans="1:7" ht="47.25" customHeight="1" x14ac:dyDescent="0.25">
      <c r="A3" s="51" t="s">
        <v>13</v>
      </c>
      <c r="B3" s="51"/>
      <c r="C3" s="16"/>
      <c r="D3" s="52" t="s">
        <v>16</v>
      </c>
      <c r="E3" s="52"/>
      <c r="F3" s="4"/>
      <c r="G3" s="29"/>
    </row>
    <row r="4" spans="1:7" ht="44.1" customHeight="1" x14ac:dyDescent="0.25">
      <c r="A4" s="11" t="s">
        <v>398</v>
      </c>
      <c r="B4" s="9"/>
      <c r="C4" s="9"/>
      <c r="D4" s="9"/>
      <c r="E4" s="23"/>
    </row>
    <row r="5" spans="1:7" ht="44.1" customHeight="1" x14ac:dyDescent="0.25">
      <c r="A5" s="53" t="s">
        <v>10</v>
      </c>
      <c r="B5" s="53"/>
      <c r="C5" s="53"/>
      <c r="D5" s="53"/>
      <c r="E5" s="53"/>
    </row>
    <row r="6" spans="1:7" s="2" customFormat="1" ht="33.950000000000003" customHeight="1" x14ac:dyDescent="0.25">
      <c r="A6" s="6" t="s">
        <v>4</v>
      </c>
      <c r="B6" s="6" t="s">
        <v>5</v>
      </c>
      <c r="C6" s="6" t="s">
        <v>6</v>
      </c>
      <c r="D6" s="6" t="s">
        <v>7</v>
      </c>
      <c r="E6" s="24" t="s">
        <v>0</v>
      </c>
      <c r="G6" s="19"/>
    </row>
    <row r="7" spans="1:7" s="2" customFormat="1" ht="27" customHeight="1" x14ac:dyDescent="0.25">
      <c r="A7" s="22" t="s">
        <v>20</v>
      </c>
      <c r="B7" s="6"/>
      <c r="C7" s="6"/>
      <c r="D7" s="6"/>
      <c r="E7" s="24"/>
      <c r="G7" s="19"/>
    </row>
    <row r="8" spans="1:7" s="2" customFormat="1" ht="33.75" customHeight="1" x14ac:dyDescent="0.25">
      <c r="A8" s="7" t="s">
        <v>2</v>
      </c>
      <c r="B8" s="7"/>
      <c r="C8" s="5"/>
      <c r="D8" s="10" t="s">
        <v>399</v>
      </c>
      <c r="E8" s="25">
        <v>55775.68</v>
      </c>
      <c r="G8" s="19"/>
    </row>
    <row r="9" spans="1:7" s="2" customFormat="1" ht="33.75" customHeight="1" x14ac:dyDescent="0.25">
      <c r="A9" s="7" t="s">
        <v>2</v>
      </c>
      <c r="B9" s="7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10" t="s">
        <v>21</v>
      </c>
      <c r="E9" s="25"/>
      <c r="G9" s="19"/>
    </row>
    <row r="10" spans="1:7" s="2" customFormat="1" ht="33.75" customHeight="1" x14ac:dyDescent="0.25">
      <c r="A10" s="7" t="s">
        <v>2</v>
      </c>
      <c r="B10" s="7" t="str">
        <f t="array" ref="B10">IFERROR(INDEX(#REF!,SMALL(IF(#REF!=rngInvoice,ROW(#REF!)-ROW(#REF!)), ROW(2:2)), MATCH($B$6,#REF!, 0)),"")</f>
        <v/>
      </c>
      <c r="C10" s="5" t="str">
        <f t="array" ref="C10">IFERROR(INDEX(#REF!,SMALL(IF(#REF!=rngInvoice,ROW(#REF!)-ROW(#REF!)), ROW(2:2)), MATCH($C$6,#REF!, 0)),"")</f>
        <v/>
      </c>
      <c r="D10" s="10" t="s">
        <v>8</v>
      </c>
      <c r="E10" s="25"/>
      <c r="G10" s="19"/>
    </row>
    <row r="11" spans="1:7" s="2" customFormat="1" ht="33.75" customHeight="1" x14ac:dyDescent="0.25">
      <c r="A11" s="7" t="s">
        <v>2</v>
      </c>
      <c r="B11" s="7" t="str" cm="1">
        <f t="array" ref="B11">IFERROR(INDEX(#REF!,SMALL(IF(#REF!=rngInvoice,ROW(#REF!)-ROW(#REF!)), ROW(5:5)), MATCH($B$6,#REF!, 0)),"")</f>
        <v/>
      </c>
      <c r="C11" s="5" t="str" cm="1">
        <f t="array" ref="C11">IFERROR(INDEX(#REF!,SMALL(IF(#REF!=rngInvoice,ROW(#REF!)-ROW(#REF!)), ROW(5:5)), MATCH($C$6,#REF!, 0)),"")</f>
        <v/>
      </c>
      <c r="D11" s="10" t="s">
        <v>9</v>
      </c>
      <c r="E11" s="25"/>
      <c r="G11" s="19"/>
    </row>
    <row r="12" spans="1:7" s="2" customFormat="1" ht="33.75" customHeight="1" x14ac:dyDescent="0.25">
      <c r="A12" s="7" t="s">
        <v>2</v>
      </c>
      <c r="B12" s="7" t="str">
        <f t="array" ref="B12">IFERROR(INDEX(#REF!,SMALL(IF(#REF!=rngInvoice,ROW(#REF!)-ROW(#REF!)), ROW(1:1)), MATCH($B$6,#REF!, 0)),"")</f>
        <v/>
      </c>
      <c r="C12" s="5" t="str">
        <f t="array" ref="C12">IFERROR(INDEX(#REF!,SMALL(IF(#REF!=rngInvoice,ROW(#REF!)-ROW(#REF!)), ROW(1:1)), MATCH($C$6,#REF!, 0)),"")</f>
        <v/>
      </c>
      <c r="D12" s="5" t="s">
        <v>400</v>
      </c>
      <c r="E12" s="25">
        <v>2260.66</v>
      </c>
      <c r="G12" s="19"/>
    </row>
    <row r="13" spans="1:7" s="2" customFormat="1" ht="33.75" customHeight="1" x14ac:dyDescent="0.25">
      <c r="A13" s="7" t="s">
        <v>2</v>
      </c>
      <c r="B13" s="7" t="str">
        <f t="array" ref="B13">IFERROR(INDEX(#REF!,SMALL(IF(#REF!=rngInvoice,ROW(#REF!)-ROW(#REF!)), ROW(2:2)), MATCH($B$6,#REF!, 0)),"")</f>
        <v/>
      </c>
      <c r="C13" s="5" t="str">
        <f t="array" ref="C13">IFERROR(INDEX(#REF!,SMALL(IF(#REF!=rngInvoice,ROW(#REF!)-ROW(#REF!)), ROW(2:2)), MATCH($C$6,#REF!, 0)),"")</f>
        <v/>
      </c>
      <c r="D13" s="10" t="s">
        <v>17</v>
      </c>
      <c r="E13" s="25">
        <v>700.38</v>
      </c>
      <c r="G13" s="19"/>
    </row>
    <row r="14" spans="1:7" s="2" customFormat="1" ht="33.75" customHeight="1" x14ac:dyDescent="0.25">
      <c r="A14" s="7" t="s">
        <v>2</v>
      </c>
      <c r="B14" s="7" t="str" cm="1">
        <f t="array" ref="B14">IFERROR(INDEX(#REF!,SMALL(IF(#REF!=rngInvoice,ROW(#REF!)-ROW(#REF!)), ROW(8:8)), MATCH($B$6,#REF!, 0)),"")</f>
        <v/>
      </c>
      <c r="C14" s="5" t="str" cm="1">
        <f t="array" ref="C14">IFERROR(INDEX(#REF!,SMALL(IF(#REF!=rngInvoice,ROW(#REF!)-ROW(#REF!)), ROW(8:8)), MATCH($C$6,#REF!, 0)),"")</f>
        <v/>
      </c>
      <c r="D14" s="10" t="s">
        <v>40</v>
      </c>
      <c r="E14" s="25">
        <v>1798.61</v>
      </c>
      <c r="G14" s="19"/>
    </row>
    <row r="15" spans="1:7" s="2" customFormat="1" ht="56.25" customHeight="1" x14ac:dyDescent="0.25">
      <c r="A15" s="7" t="s">
        <v>2</v>
      </c>
      <c r="B15" s="17"/>
      <c r="C15" s="5"/>
      <c r="D15" s="10" t="s">
        <v>18</v>
      </c>
      <c r="E15" s="25">
        <v>9202.99</v>
      </c>
      <c r="G15" s="19"/>
    </row>
    <row r="16" spans="1:7" s="2" customFormat="1" ht="56.25" customHeight="1" x14ac:dyDescent="0.25">
      <c r="A16" s="7" t="s">
        <v>2</v>
      </c>
      <c r="B16" s="17" t="str" cm="1">
        <f t="array" ref="B16">IFERROR(INDEX(#REF!,SMALL(IF(#REF!=rngInvoice,ROW(#REF!)-ROW(#REF!)), ROW(10:10)), MATCH($B$6,#REF!, 0)),"")</f>
        <v/>
      </c>
      <c r="C16" s="5" t="str" cm="1">
        <f t="array" ref="C16">IFERROR(INDEX(#REF!,SMALL(IF(#REF!=rngInvoice,ROW(#REF!)-ROW(#REF!)), ROW(10:10)), MATCH($C$6,#REF!, 0)),"")</f>
        <v/>
      </c>
      <c r="D16" s="10" t="s">
        <v>281</v>
      </c>
      <c r="E16" s="25">
        <v>380.15</v>
      </c>
      <c r="G16" s="19"/>
    </row>
    <row r="17" spans="1:9" s="2" customFormat="1" ht="56.25" customHeight="1" x14ac:dyDescent="0.25">
      <c r="A17" s="7" t="s">
        <v>2</v>
      </c>
      <c r="B17" s="17" t="str" cm="1">
        <f t="array" ref="B17">IFERROR(INDEX(#REF!,SMALL(IF(#REF!=rngInvoice,ROW(#REF!)-ROW(#REF!)), ROW(11:11)), MATCH($B$6,#REF!, 0)),"")</f>
        <v/>
      </c>
      <c r="C17" s="5" t="str" cm="1">
        <f t="array" ref="C17">IFERROR(INDEX(#REF!,SMALL(IF(#REF!=rngInvoice,ROW(#REF!)-ROW(#REF!)), ROW(11:11)), MATCH($C$6,#REF!, 0)),"")</f>
        <v/>
      </c>
      <c r="D17" s="10" t="s">
        <v>78</v>
      </c>
      <c r="E17" s="25">
        <v>373.26</v>
      </c>
      <c r="G17" s="19"/>
    </row>
    <row r="18" spans="1:9" s="2" customFormat="1" ht="40.5" customHeight="1" x14ac:dyDescent="0.25">
      <c r="A18" s="20" t="s">
        <v>3</v>
      </c>
      <c r="B18" s="17"/>
      <c r="C18" s="5"/>
      <c r="D18" s="20"/>
      <c r="E18" s="26">
        <f>SUM(E8:E17)</f>
        <v>70491.729999999981</v>
      </c>
      <c r="G18" s="19"/>
    </row>
    <row r="19" spans="1:9" s="2" customFormat="1" ht="40.5" customHeight="1" x14ac:dyDescent="0.25">
      <c r="A19" s="22" t="s">
        <v>19</v>
      </c>
      <c r="B19" s="17"/>
      <c r="C19" s="5"/>
      <c r="D19" s="10"/>
      <c r="E19" s="25"/>
      <c r="G19" s="19"/>
      <c r="I19" s="39">
        <f>SUM(E18+E179)</f>
        <v>128414.63999999998</v>
      </c>
    </row>
    <row r="20" spans="1:9" s="2" customFormat="1" ht="40.5" customHeight="1" x14ac:dyDescent="0.25">
      <c r="A20" s="7" t="s">
        <v>65</v>
      </c>
      <c r="B20" s="12">
        <v>85821130368</v>
      </c>
      <c r="C20" s="5" t="s">
        <v>1</v>
      </c>
      <c r="D20" s="5" t="s">
        <v>66</v>
      </c>
      <c r="E20" s="36">
        <v>25.42</v>
      </c>
      <c r="G20" s="19"/>
    </row>
    <row r="21" spans="1:9" s="2" customFormat="1" ht="40.5" customHeight="1" x14ac:dyDescent="0.25">
      <c r="A21" s="21" t="s">
        <v>67</v>
      </c>
      <c r="B21" s="12"/>
      <c r="C21" s="5"/>
      <c r="D21" s="5"/>
      <c r="E21" s="37">
        <f>SUBTOTAL(109,E20:E20)</f>
        <v>25.42</v>
      </c>
      <c r="G21" s="19"/>
    </row>
    <row r="22" spans="1:9" s="2" customFormat="1" ht="40.5" customHeight="1" x14ac:dyDescent="0.25">
      <c r="A22" s="7" t="s">
        <v>68</v>
      </c>
      <c r="B22" s="38">
        <v>87311810356</v>
      </c>
      <c r="C22" s="5" t="s">
        <v>69</v>
      </c>
      <c r="D22" s="10" t="s">
        <v>70</v>
      </c>
      <c r="E22" s="36">
        <v>104.65</v>
      </c>
      <c r="G22" s="19"/>
      <c r="I22" s="39"/>
    </row>
    <row r="23" spans="1:9" s="2" customFormat="1" ht="40.5" customHeight="1" x14ac:dyDescent="0.25">
      <c r="A23" s="21" t="s">
        <v>71</v>
      </c>
      <c r="B23" s="38" t="str" cm="1">
        <f t="array" ref="B23">IFERROR(INDEX(#REF!,SMALL(IF(#REF!=rngInvoice,ROW(#REF!)-ROW(#REF!)), ROW(#REF!)), MATCH($B$6,#REF!, 0)),"")</f>
        <v/>
      </c>
      <c r="C23" s="5" t="str" cm="1">
        <f t="array" ref="C23">IFERROR(INDEX(#REF!,SMALL(IF(#REF!=rngInvoice,ROW(#REF!)-ROW(#REF!)), ROW(#REF!)), MATCH($C$6,#REF!, 0)),"")</f>
        <v/>
      </c>
      <c r="D23" s="10"/>
      <c r="E23" s="37">
        <f>SUBTOTAL(109,E22:E22)</f>
        <v>104.65</v>
      </c>
      <c r="G23" s="19"/>
      <c r="I23" s="39"/>
    </row>
    <row r="24" spans="1:9" s="2" customFormat="1" ht="40.5" customHeight="1" x14ac:dyDescent="0.25">
      <c r="A24" s="7" t="s">
        <v>72</v>
      </c>
      <c r="B24" s="12">
        <v>81793146560</v>
      </c>
      <c r="C24" s="5" t="s">
        <v>1</v>
      </c>
      <c r="D24" s="10" t="s">
        <v>70</v>
      </c>
      <c r="E24" s="36">
        <v>132</v>
      </c>
      <c r="G24" s="19"/>
    </row>
    <row r="25" spans="1:9" s="2" customFormat="1" ht="40.5" customHeight="1" x14ac:dyDescent="0.25">
      <c r="A25" s="21" t="s">
        <v>73</v>
      </c>
      <c r="B25" s="12" t="s">
        <v>74</v>
      </c>
      <c r="C25" s="5" t="s">
        <v>74</v>
      </c>
      <c r="D25" s="5"/>
      <c r="E25" s="37">
        <f>SUM(E24:E24)</f>
        <v>132</v>
      </c>
      <c r="G25" s="19"/>
    </row>
    <row r="26" spans="1:9" s="2" customFormat="1" ht="40.5" customHeight="1" x14ac:dyDescent="0.25">
      <c r="A26" s="7" t="s">
        <v>82</v>
      </c>
      <c r="B26" s="12">
        <v>54013697016</v>
      </c>
      <c r="C26" s="5" t="s">
        <v>1</v>
      </c>
      <c r="D26" s="10" t="s">
        <v>83</v>
      </c>
      <c r="E26" s="36">
        <v>68.28</v>
      </c>
      <c r="G26" s="19"/>
    </row>
    <row r="27" spans="1:9" s="2" customFormat="1" ht="40.5" customHeight="1" x14ac:dyDescent="0.25">
      <c r="A27" s="7" t="s">
        <v>82</v>
      </c>
      <c r="B27" s="12">
        <v>54013697016</v>
      </c>
      <c r="C27" s="5" t="s">
        <v>1</v>
      </c>
      <c r="D27" s="10" t="s">
        <v>98</v>
      </c>
      <c r="E27" s="36">
        <v>251.25</v>
      </c>
      <c r="G27" s="19"/>
    </row>
    <row r="28" spans="1:9" s="2" customFormat="1" ht="40.5" customHeight="1" x14ac:dyDescent="0.25">
      <c r="A28" s="21" t="s">
        <v>84</v>
      </c>
      <c r="B28" s="12" t="str" cm="1">
        <f t="array" ref="B28">IFERROR(INDEX(#REF!,SMALL(IF(#REF!=rngInvoice,ROW(#REF!)-ROW(#REF!)), ROW(#REF!)), MATCH($B$6,#REF!, 0)),"")</f>
        <v/>
      </c>
      <c r="C28" s="5" t="str" cm="1">
        <f t="array" ref="C28">IFERROR(INDEX(#REF!,SMALL(IF(#REF!=rngInvoice,ROW(#REF!)-ROW(#REF!)), ROW(#REF!)), MATCH($C$6,#REF!, 0)),"")</f>
        <v/>
      </c>
      <c r="D28" s="5"/>
      <c r="E28" s="37">
        <f>SUM(E26:E27:E26)</f>
        <v>319.52999999999997</v>
      </c>
      <c r="G28" s="19"/>
    </row>
    <row r="29" spans="1:9" s="2" customFormat="1" ht="40.5" customHeight="1" x14ac:dyDescent="0.25">
      <c r="A29" s="40" t="s">
        <v>462</v>
      </c>
      <c r="B29" s="12">
        <v>65856177947</v>
      </c>
      <c r="C29" s="5" t="s">
        <v>1</v>
      </c>
      <c r="D29" s="10" t="s">
        <v>25</v>
      </c>
      <c r="E29" s="36">
        <v>252.94</v>
      </c>
      <c r="G29" s="19"/>
    </row>
    <row r="30" spans="1:9" s="2" customFormat="1" ht="40.5" customHeight="1" x14ac:dyDescent="0.25">
      <c r="A30" s="41" t="s">
        <v>463</v>
      </c>
      <c r="B30" s="12" t="str" cm="1">
        <f t="array" ref="B30">IFERROR(INDEX(#REF!,SMALL(IF(#REF!=rngInvoice,ROW(#REF!)-ROW(#REF!)), ROW(20:20)), MATCH($B$6,#REF!, 0)),"")</f>
        <v/>
      </c>
      <c r="C30" s="5" t="str" cm="1">
        <f t="array" ref="C30">IFERROR(INDEX(#REF!,SMALL(IF(#REF!=rngInvoice,ROW(#REF!)-ROW(#REF!)), ROW(20:20)), MATCH($C$6,#REF!, 0)),"")</f>
        <v/>
      </c>
      <c r="D30" s="5"/>
      <c r="E30" s="37">
        <f>SUM(E29)</f>
        <v>252.94</v>
      </c>
      <c r="G30" s="19"/>
    </row>
    <row r="31" spans="1:9" s="2" customFormat="1" ht="40.5" customHeight="1" x14ac:dyDescent="0.25">
      <c r="A31" s="7" t="s">
        <v>464</v>
      </c>
      <c r="B31" s="12">
        <v>38495117830</v>
      </c>
      <c r="C31" s="5" t="s">
        <v>1</v>
      </c>
      <c r="D31" s="10" t="s">
        <v>98</v>
      </c>
      <c r="E31" s="30">
        <v>600</v>
      </c>
      <c r="G31" s="19"/>
    </row>
    <row r="32" spans="1:9" s="2" customFormat="1" ht="40.5" customHeight="1" x14ac:dyDescent="0.25">
      <c r="A32" s="21" t="s">
        <v>465</v>
      </c>
      <c r="B32" s="12" t="str" cm="1">
        <f t="array" ref="B32">IFERROR(INDEX(#REF!,SMALL(IF(#REF!=rngInvoice,ROW(#REF!)-ROW(#REF!)), ROW(21:21)), MATCH($B$6,#REF!, 0)),"")</f>
        <v/>
      </c>
      <c r="C32" s="5" t="str" cm="1">
        <f t="array" ref="C32">IFERROR(INDEX(#REF!,SMALL(IF(#REF!=rngInvoice,ROW(#REF!)-ROW(#REF!)), ROW(21:21)), MATCH($C$6,#REF!, 0)),"")</f>
        <v/>
      </c>
      <c r="D32" s="5"/>
      <c r="E32" s="26">
        <f>SUM(E31)</f>
        <v>600</v>
      </c>
      <c r="G32" s="19"/>
    </row>
    <row r="33" spans="1:7" s="2" customFormat="1" ht="40.5" customHeight="1" x14ac:dyDescent="0.25">
      <c r="A33" s="40" t="s">
        <v>394</v>
      </c>
      <c r="B33" s="12">
        <v>5833678918</v>
      </c>
      <c r="C33" s="5" t="s">
        <v>396</v>
      </c>
      <c r="D33" s="10" t="s">
        <v>275</v>
      </c>
      <c r="E33" s="36">
        <v>3550</v>
      </c>
      <c r="G33" s="19"/>
    </row>
    <row r="34" spans="1:7" s="2" customFormat="1" ht="40.5" customHeight="1" x14ac:dyDescent="0.25">
      <c r="A34" s="41" t="s">
        <v>395</v>
      </c>
      <c r="B34" s="12"/>
      <c r="C34" s="5" t="str" cm="1">
        <f t="array" ref="C34">IFERROR(INDEX(#REF!,SMALL(IF(#REF!=rngInvoice,ROW(#REF!)-ROW(#REF!)), ROW(#REF!)), MATCH($C$6,#REF!, 0)),"")</f>
        <v/>
      </c>
      <c r="D34" s="10"/>
      <c r="E34" s="37">
        <f>SUBTOTAL(109,E33:E33)</f>
        <v>3550</v>
      </c>
      <c r="G34" s="19"/>
    </row>
    <row r="35" spans="1:7" s="2" customFormat="1" ht="40.5" customHeight="1" x14ac:dyDescent="0.25">
      <c r="A35" s="40" t="s">
        <v>89</v>
      </c>
      <c r="B35" s="12">
        <v>72394314024</v>
      </c>
      <c r="C35" s="5" t="s">
        <v>1</v>
      </c>
      <c r="D35" s="10" t="s">
        <v>78</v>
      </c>
      <c r="E35" s="37"/>
      <c r="G35" s="19"/>
    </row>
    <row r="36" spans="1:7" s="2" customFormat="1" ht="40.5" customHeight="1" x14ac:dyDescent="0.25">
      <c r="A36" s="41" t="s">
        <v>90</v>
      </c>
      <c r="B36" s="12" t="str" cm="1">
        <f t="array" ref="B36">IFERROR(INDEX(#REF!,SMALL(IF(#REF!=rngInvoice,ROW(#REF!)-ROW(#REF!)), ROW(#REF!)), MATCH($B$6,#REF!, 0)),"")</f>
        <v/>
      </c>
      <c r="C36" s="5" t="str" cm="1">
        <f t="array" ref="C36">IFERROR(INDEX(#REF!,SMALL(IF(#REF!=rngInvoice,ROW(#REF!)-ROW(#REF!)), ROW(#REF!)), MATCH($C$6,#REF!, 0)),"")</f>
        <v/>
      </c>
      <c r="D36" s="10"/>
      <c r="E36" s="37">
        <f>SUBTOTAL(109,E35)</f>
        <v>0</v>
      </c>
      <c r="G36" s="19"/>
    </row>
    <row r="37" spans="1:7" s="2" customFormat="1" ht="40.5" customHeight="1" x14ac:dyDescent="0.25">
      <c r="A37" s="40" t="s">
        <v>303</v>
      </c>
      <c r="B37" s="12">
        <v>73660371074</v>
      </c>
      <c r="C37" s="5" t="s">
        <v>1</v>
      </c>
      <c r="D37" s="10" t="s">
        <v>104</v>
      </c>
      <c r="E37" s="37">
        <v>21.84</v>
      </c>
      <c r="G37" s="19"/>
    </row>
    <row r="38" spans="1:7" s="2" customFormat="1" ht="40.5" customHeight="1" x14ac:dyDescent="0.25">
      <c r="A38" s="40" t="s">
        <v>303</v>
      </c>
      <c r="B38" s="12">
        <v>73660371074</v>
      </c>
      <c r="C38" s="5" t="s">
        <v>1</v>
      </c>
      <c r="D38" s="10" t="s">
        <v>98</v>
      </c>
      <c r="E38" s="37">
        <v>100.28</v>
      </c>
      <c r="G38" s="19"/>
    </row>
    <row r="39" spans="1:7" s="2" customFormat="1" ht="40.5" customHeight="1" x14ac:dyDescent="0.25">
      <c r="A39" s="40" t="s">
        <v>303</v>
      </c>
      <c r="B39" s="12">
        <v>73660371074</v>
      </c>
      <c r="C39" s="5" t="s">
        <v>1</v>
      </c>
      <c r="D39" s="10" t="s">
        <v>452</v>
      </c>
      <c r="E39" s="37">
        <v>250.97</v>
      </c>
      <c r="G39" s="19"/>
    </row>
    <row r="40" spans="1:7" s="2" customFormat="1" ht="40.5" customHeight="1" x14ac:dyDescent="0.25">
      <c r="A40" s="41" t="s">
        <v>304</v>
      </c>
      <c r="B40" s="12" t="str" cm="1">
        <f t="array" ref="B40">IFERROR(INDEX(#REF!,SMALL(IF(#REF!=rngInvoice,ROW(#REF!)-ROW(#REF!)), ROW(#REF!)), MATCH($B$6,#REF!, 0)),"")</f>
        <v/>
      </c>
      <c r="C40" s="5" t="str" cm="1">
        <f t="array" ref="C40">IFERROR(INDEX(#REF!,SMALL(IF(#REF!=rngInvoice,ROW(#REF!)-ROW(#REF!)), ROW(#REF!)), MATCH($C$6,#REF!, 0)),"")</f>
        <v/>
      </c>
      <c r="D40" s="10"/>
      <c r="E40" s="37">
        <f>SUBTOTAL(109,E37:E39)</f>
        <v>373.09000000000003</v>
      </c>
      <c r="G40" s="19"/>
    </row>
    <row r="41" spans="1:7" s="2" customFormat="1" ht="40.5" customHeight="1" x14ac:dyDescent="0.25">
      <c r="A41" s="40" t="s">
        <v>453</v>
      </c>
      <c r="B41" s="12">
        <v>70585473908</v>
      </c>
      <c r="C41" s="5" t="s">
        <v>1</v>
      </c>
      <c r="D41" s="10" t="s">
        <v>70</v>
      </c>
      <c r="E41" s="37">
        <v>12.5</v>
      </c>
      <c r="G41" s="19"/>
    </row>
    <row r="42" spans="1:7" s="2" customFormat="1" ht="40.5" customHeight="1" x14ac:dyDescent="0.25">
      <c r="A42" s="40" t="s">
        <v>453</v>
      </c>
      <c r="B42" s="12">
        <v>70585473908</v>
      </c>
      <c r="C42" s="5" t="s">
        <v>1</v>
      </c>
      <c r="D42" s="10" t="s">
        <v>23</v>
      </c>
      <c r="E42" s="36">
        <v>174.69</v>
      </c>
      <c r="G42" s="19"/>
    </row>
    <row r="43" spans="1:7" s="2" customFormat="1" ht="40.5" customHeight="1" x14ac:dyDescent="0.25">
      <c r="A43" s="41" t="s">
        <v>454</v>
      </c>
      <c r="B43" s="12" t="str" cm="1">
        <f t="array" ref="B43">IFERROR(INDEX(#REF!,SMALL(IF(#REF!=rngInvoice,ROW(#REF!)-ROW(#REF!)), ROW(#REF!)), MATCH($B$6,#REF!, 0)),"")</f>
        <v/>
      </c>
      <c r="C43" s="5" t="str" cm="1">
        <f t="array" ref="C43">IFERROR(INDEX(#REF!,SMALL(IF(#REF!=rngInvoice,ROW(#REF!)-ROW(#REF!)), ROW(#REF!)), MATCH($C$6,#REF!, 0)),"")</f>
        <v/>
      </c>
      <c r="D43" s="10"/>
      <c r="E43" s="37">
        <f>SUBTOTAL(109,E41:E42)</f>
        <v>187.19</v>
      </c>
      <c r="G43" s="19"/>
    </row>
    <row r="44" spans="1:7" s="2" customFormat="1" ht="40.5" customHeight="1" x14ac:dyDescent="0.25">
      <c r="A44" s="40" t="s">
        <v>455</v>
      </c>
      <c r="B44" s="12">
        <v>49595039745</v>
      </c>
      <c r="C44" s="5" t="s">
        <v>1</v>
      </c>
      <c r="D44" s="10" t="s">
        <v>83</v>
      </c>
      <c r="E44" s="36">
        <v>298.35000000000002</v>
      </c>
      <c r="G44" s="19"/>
    </row>
    <row r="45" spans="1:7" s="2" customFormat="1" ht="40.5" customHeight="1" x14ac:dyDescent="0.25">
      <c r="A45" s="41" t="s">
        <v>456</v>
      </c>
      <c r="B45" s="12" t="str" cm="1">
        <f t="array" ref="B45">IFERROR(INDEX(#REF!,SMALL(IF(#REF!=rngInvoice,ROW(#REF!)-ROW(#REF!)), ROW(#REF!)), MATCH($B$6,#REF!, 0)),"")</f>
        <v/>
      </c>
      <c r="C45" s="5" t="str" cm="1">
        <f t="array" ref="C45">IFERROR(INDEX(#REF!,SMALL(IF(#REF!=rngInvoice,ROW(#REF!)-ROW(#REF!)), ROW(#REF!)), MATCH($C$6,#REF!, 0)),"")</f>
        <v/>
      </c>
      <c r="D45" s="10"/>
      <c r="E45" s="37">
        <f>SUBTOTAL(109,E44)</f>
        <v>298.35000000000002</v>
      </c>
      <c r="G45" s="19"/>
    </row>
    <row r="46" spans="1:7" s="2" customFormat="1" ht="40.5" customHeight="1" x14ac:dyDescent="0.25">
      <c r="A46" s="7" t="s">
        <v>457</v>
      </c>
      <c r="B46" s="7">
        <v>41269625433</v>
      </c>
      <c r="C46" s="5" t="s">
        <v>459</v>
      </c>
      <c r="D46" s="5" t="s">
        <v>25</v>
      </c>
      <c r="E46" s="36">
        <v>50</v>
      </c>
      <c r="G46" s="19"/>
    </row>
    <row r="47" spans="1:7" s="2" customFormat="1" ht="40.5" customHeight="1" x14ac:dyDescent="0.25">
      <c r="A47" s="41" t="s">
        <v>458</v>
      </c>
      <c r="B47" s="7" t="str" cm="1">
        <f t="array" ref="B47">IFERROR(INDEX(#REF!,SMALL(IF(#REF!=rngInvoice,ROW(#REF!)-ROW(#REF!)), ROW(24:24)), MATCH($B$6,#REF!, 0)),"")</f>
        <v/>
      </c>
      <c r="C47" s="5"/>
      <c r="D47" s="10"/>
      <c r="E47" s="37">
        <f>SUM(E46)</f>
        <v>50</v>
      </c>
      <c r="G47" s="19"/>
    </row>
    <row r="48" spans="1:7" s="2" customFormat="1" ht="40.5" customHeight="1" x14ac:dyDescent="0.25">
      <c r="A48" s="7" t="s">
        <v>26</v>
      </c>
      <c r="B48" s="12">
        <v>27759560625</v>
      </c>
      <c r="C48" s="5" t="s">
        <v>1</v>
      </c>
      <c r="D48" s="10" t="s">
        <v>27</v>
      </c>
      <c r="E48" s="36">
        <v>637.20000000000005</v>
      </c>
      <c r="G48" s="19"/>
    </row>
    <row r="49" spans="1:7" s="2" customFormat="1" ht="40.5" customHeight="1" x14ac:dyDescent="0.25">
      <c r="A49" s="21" t="s">
        <v>29</v>
      </c>
      <c r="B49" s="12" t="str" cm="1">
        <f t="array" ref="B49">IFERROR(INDEX(#REF!,SMALL(IF(#REF!=rngInvoice,ROW(#REF!)-ROW(#REF!)), ROW(20:20)), MATCH($B$6,#REF!, 0)),"")</f>
        <v/>
      </c>
      <c r="C49" s="5"/>
      <c r="D49" s="5"/>
      <c r="E49" s="37">
        <f>SUM(E48)</f>
        <v>637.20000000000005</v>
      </c>
      <c r="G49" s="19"/>
    </row>
    <row r="50" spans="1:7" s="2" customFormat="1" ht="40.5" customHeight="1" x14ac:dyDescent="0.25">
      <c r="A50" s="54" t="s">
        <v>460</v>
      </c>
      <c r="B50" s="12">
        <v>26065922580</v>
      </c>
      <c r="C50" s="5" t="str" cm="1">
        <f t="array" ref="C50">IFERROR(INDEX(#REF!,SMALL(IF(#REF!=rngInvoice,ROW(#REF!)-ROW(#REF!)), ROW(44:44)), MATCH($C$6,#REF!, 0)),"")</f>
        <v/>
      </c>
      <c r="D50" s="5" t="s">
        <v>66</v>
      </c>
      <c r="E50" s="36">
        <v>75</v>
      </c>
      <c r="G50" s="19"/>
    </row>
    <row r="51" spans="1:7" s="2" customFormat="1" ht="40.5" customHeight="1" x14ac:dyDescent="0.25">
      <c r="A51" s="54" t="s">
        <v>460</v>
      </c>
      <c r="B51" s="12">
        <v>26065922580</v>
      </c>
      <c r="C51" s="5" t="s">
        <v>1</v>
      </c>
      <c r="D51" s="10" t="s">
        <v>78</v>
      </c>
      <c r="E51" s="30">
        <v>35</v>
      </c>
      <c r="G51" s="19"/>
    </row>
    <row r="52" spans="1:7" s="2" customFormat="1" ht="40.5" customHeight="1" x14ac:dyDescent="0.25">
      <c r="A52" s="21" t="s">
        <v>461</v>
      </c>
      <c r="B52" s="12" t="str" cm="1">
        <f t="array" ref="B52">IFERROR(INDEX(#REF!,SMALL(IF(#REF!=rngInvoice,ROW(#REF!)-ROW(#REF!)), ROW(13:13)), MATCH($B$6,#REF!, 0)),"")</f>
        <v/>
      </c>
      <c r="C52" s="5" t="str" cm="1">
        <f t="array" ref="C52">IFERROR(INDEX(#REF!,SMALL(IF(#REF!=rngInvoice,ROW(#REF!)-ROW(#REF!)), ROW(13:13)), MATCH($C$6,#REF!, 0)),"")</f>
        <v/>
      </c>
      <c r="D52" s="5"/>
      <c r="E52" s="26">
        <f>SUBTOTAL(109,E50:E51)</f>
        <v>110</v>
      </c>
      <c r="G52" s="19"/>
    </row>
    <row r="53" spans="1:7" s="2" customFormat="1" ht="40.5" customHeight="1" x14ac:dyDescent="0.25">
      <c r="A53" s="7" t="s">
        <v>93</v>
      </c>
      <c r="B53" s="12">
        <v>55662000497</v>
      </c>
      <c r="C53" s="5" t="s">
        <v>1</v>
      </c>
      <c r="D53" s="10" t="s">
        <v>41</v>
      </c>
      <c r="E53" s="30">
        <v>254</v>
      </c>
      <c r="G53" s="19"/>
    </row>
    <row r="54" spans="1:7" s="2" customFormat="1" ht="40.5" customHeight="1" x14ac:dyDescent="0.25">
      <c r="A54" s="21" t="s">
        <v>94</v>
      </c>
      <c r="B54" s="12" t="str" cm="1">
        <f t="array" ref="B54">IFERROR(INDEX(#REF!,SMALL(IF(#REF!=rngInvoice,ROW(#REF!)-ROW(#REF!)), ROW(10:10)), MATCH($B$6,#REF!, 0)),"")</f>
        <v/>
      </c>
      <c r="C54" s="5" t="str" cm="1">
        <f t="array" ref="C54">IFERROR(INDEX(#REF!,SMALL(IF(#REF!=rngInvoice,ROW(#REF!)-ROW(#REF!)), ROW(10:10)), MATCH($C$6,#REF!, 0)),"")</f>
        <v/>
      </c>
      <c r="D54" s="5"/>
      <c r="E54" s="26">
        <f>SUM(E53:E53)</f>
        <v>254</v>
      </c>
      <c r="G54" s="19"/>
    </row>
    <row r="55" spans="1:7" s="2" customFormat="1" ht="40.5" customHeight="1" x14ac:dyDescent="0.25">
      <c r="A55" s="21" t="s">
        <v>468</v>
      </c>
      <c r="B55" s="12">
        <v>87824482767</v>
      </c>
      <c r="C55" s="5" t="s">
        <v>1</v>
      </c>
      <c r="D55" s="10" t="s">
        <v>470</v>
      </c>
      <c r="E55" s="30">
        <v>335</v>
      </c>
      <c r="G55" s="19"/>
    </row>
    <row r="56" spans="1:7" s="2" customFormat="1" ht="40.5" customHeight="1" x14ac:dyDescent="0.25">
      <c r="A56" s="21" t="s">
        <v>468</v>
      </c>
      <c r="B56" s="12">
        <v>87824482767</v>
      </c>
      <c r="C56" s="5" t="s">
        <v>1</v>
      </c>
      <c r="D56" s="10" t="s">
        <v>25</v>
      </c>
      <c r="E56" s="30">
        <v>105</v>
      </c>
      <c r="G56" s="19"/>
    </row>
    <row r="57" spans="1:7" s="2" customFormat="1" ht="40.5" customHeight="1" x14ac:dyDescent="0.25">
      <c r="A57" s="21" t="s">
        <v>469</v>
      </c>
      <c r="B57" s="12" t="str" cm="1">
        <f t="array" ref="B57">IFERROR(INDEX(#REF!,SMALL(IF(#REF!=rngInvoice,ROW(#REF!)-ROW(#REF!)), ROW(49:49)), MATCH($B$6,#REF!, 0)),"")</f>
        <v/>
      </c>
      <c r="C57" s="5" t="str" cm="1">
        <f t="array" ref="C57">IFERROR(INDEX(#REF!,SMALL(IF(#REF!=rngInvoice,ROW(#REF!)-ROW(#REF!)), ROW(49:49)), MATCH($C$6,#REF!, 0)),"")</f>
        <v/>
      </c>
      <c r="D57" s="5"/>
      <c r="E57" s="26">
        <f>SUBTOTAL(109,E55:E56)</f>
        <v>440</v>
      </c>
      <c r="G57" s="19"/>
    </row>
    <row r="58" spans="1:7" s="2" customFormat="1" ht="40.5" customHeight="1" x14ac:dyDescent="0.25">
      <c r="A58" s="54" t="s">
        <v>471</v>
      </c>
      <c r="B58" s="12">
        <v>42329372964</v>
      </c>
      <c r="C58" s="5" t="s">
        <v>1</v>
      </c>
      <c r="D58" s="5" t="s">
        <v>25</v>
      </c>
      <c r="E58" s="30">
        <v>1400</v>
      </c>
      <c r="G58" s="19"/>
    </row>
    <row r="59" spans="1:7" s="2" customFormat="1" ht="40.5" customHeight="1" x14ac:dyDescent="0.25">
      <c r="A59" s="21" t="s">
        <v>472</v>
      </c>
      <c r="B59" s="12" t="str" cm="1">
        <f t="array" ref="B59">IFERROR(INDEX(#REF!,SMALL(IF(#REF!=rngInvoice,ROW(#REF!)-ROW(#REF!)), ROW(49:49)), MATCH($B$6,#REF!, 0)),"")</f>
        <v/>
      </c>
      <c r="C59" s="5" t="str" cm="1">
        <f t="array" ref="C59">IFERROR(INDEX(#REF!,SMALL(IF(#REF!=rngInvoice,ROW(#REF!)-ROW(#REF!)), ROW(49:49)), MATCH($C$6,#REF!, 0)),"")</f>
        <v/>
      </c>
      <c r="D59" s="5"/>
      <c r="E59" s="26">
        <f>SUBTOTAL(109,E58)</f>
        <v>1400</v>
      </c>
      <c r="G59" s="19"/>
    </row>
    <row r="60" spans="1:7" s="2" customFormat="1" ht="40.5" customHeight="1" x14ac:dyDescent="0.25">
      <c r="A60" s="54" t="s">
        <v>473</v>
      </c>
      <c r="B60" s="12">
        <v>88141119989</v>
      </c>
      <c r="C60" s="5" t="s">
        <v>1</v>
      </c>
      <c r="D60" s="5" t="s">
        <v>41</v>
      </c>
      <c r="E60" s="30">
        <v>1349.99</v>
      </c>
      <c r="G60" s="19"/>
    </row>
    <row r="61" spans="1:7" s="2" customFormat="1" ht="40.5" customHeight="1" x14ac:dyDescent="0.25">
      <c r="A61" s="21" t="s">
        <v>474</v>
      </c>
      <c r="B61" s="12" t="str" cm="1">
        <f t="array" ref="B61">IFERROR(INDEX(#REF!,SMALL(IF(#REF!=rngInvoice,ROW(#REF!)-ROW(#REF!)), ROW(49:49)), MATCH($B$6,#REF!, 0)),"")</f>
        <v/>
      </c>
      <c r="C61" s="5" t="str" cm="1">
        <f t="array" ref="C61">IFERROR(INDEX(#REF!,SMALL(IF(#REF!=rngInvoice,ROW(#REF!)-ROW(#REF!)), ROW(49:49)), MATCH($C$6,#REF!, 0)),"")</f>
        <v/>
      </c>
      <c r="D61" s="5"/>
      <c r="E61" s="26">
        <f>SUBTOTAL(109,E60)</f>
        <v>1349.99</v>
      </c>
      <c r="G61" s="19"/>
    </row>
    <row r="62" spans="1:7" s="2" customFormat="1" ht="40.5" customHeight="1" x14ac:dyDescent="0.25">
      <c r="A62" s="54" t="s">
        <v>475</v>
      </c>
      <c r="B62" s="12">
        <v>79069474349</v>
      </c>
      <c r="C62" s="5" t="s">
        <v>1</v>
      </c>
      <c r="D62" s="5" t="s">
        <v>70</v>
      </c>
      <c r="E62" s="30">
        <v>367.24</v>
      </c>
      <c r="G62" s="19"/>
    </row>
    <row r="63" spans="1:7" s="2" customFormat="1" ht="40.5" customHeight="1" x14ac:dyDescent="0.25">
      <c r="A63" s="21" t="s">
        <v>476</v>
      </c>
      <c r="B63" s="12" t="str" cm="1">
        <f t="array" ref="B63">IFERROR(INDEX(#REF!,SMALL(IF(#REF!=rngInvoice,ROW(#REF!)-ROW(#REF!)), ROW(49:49)), MATCH($B$6,#REF!, 0)),"")</f>
        <v/>
      </c>
      <c r="C63" s="5" t="str" cm="1">
        <f t="array" ref="C63">IFERROR(INDEX(#REF!,SMALL(IF(#REF!=rngInvoice,ROW(#REF!)-ROW(#REF!)), ROW(49:49)), MATCH($C$6,#REF!, 0)),"")</f>
        <v/>
      </c>
      <c r="D63" s="5"/>
      <c r="E63" s="26">
        <f>SUBTOTAL(109,E62)</f>
        <v>367.24</v>
      </c>
      <c r="G63" s="19"/>
    </row>
    <row r="64" spans="1:7" s="2" customFormat="1" ht="40.5" customHeight="1" x14ac:dyDescent="0.25">
      <c r="A64" s="54" t="s">
        <v>481</v>
      </c>
      <c r="B64" s="12">
        <v>88360795357</v>
      </c>
      <c r="C64" s="5" t="s">
        <v>1</v>
      </c>
      <c r="D64" s="5" t="s">
        <v>70</v>
      </c>
      <c r="E64" s="30">
        <v>8.5</v>
      </c>
      <c r="G64" s="19"/>
    </row>
    <row r="65" spans="1:7" s="2" customFormat="1" ht="40.5" customHeight="1" x14ac:dyDescent="0.25">
      <c r="A65" s="21" t="s">
        <v>482</v>
      </c>
      <c r="B65" s="12" t="str" cm="1">
        <f t="array" ref="B65">IFERROR(INDEX(#REF!,SMALL(IF(#REF!=rngInvoice,ROW(#REF!)-ROW(#REF!)), ROW(58:58)), MATCH($B$6,#REF!, 0)),"")</f>
        <v/>
      </c>
      <c r="C65" s="5" t="str" cm="1">
        <f t="array" ref="C65">IFERROR(INDEX(#REF!,SMALL(IF(#REF!=rngInvoice,ROW(#REF!)-ROW(#REF!)), ROW(58:58)), MATCH($C$6,#REF!, 0)),"")</f>
        <v/>
      </c>
      <c r="D65" s="5"/>
      <c r="E65" s="26">
        <f>SUBTOTAL(109,E64)</f>
        <v>8.5</v>
      </c>
      <c r="G65" s="19"/>
    </row>
    <row r="66" spans="1:7" s="2" customFormat="1" ht="40.5" customHeight="1" x14ac:dyDescent="0.25">
      <c r="A66" s="54" t="s">
        <v>483</v>
      </c>
      <c r="B66" s="12">
        <v>67076763142</v>
      </c>
      <c r="C66" s="5" t="s">
        <v>485</v>
      </c>
      <c r="D66" s="5" t="s">
        <v>98</v>
      </c>
      <c r="E66" s="30">
        <v>259.93</v>
      </c>
      <c r="G66" s="19"/>
    </row>
    <row r="67" spans="1:7" s="2" customFormat="1" ht="40.5" customHeight="1" x14ac:dyDescent="0.25">
      <c r="A67" s="21" t="s">
        <v>484</v>
      </c>
      <c r="B67" s="12" t="str" cm="1">
        <f t="array" ref="B67">IFERROR(INDEX(#REF!,SMALL(IF(#REF!=rngInvoice,ROW(#REF!)-ROW(#REF!)), ROW(58:58)), MATCH($B$6,#REF!, 0)),"")</f>
        <v/>
      </c>
      <c r="C67" s="5" t="str" cm="1">
        <f t="array" ref="C67">IFERROR(INDEX(#REF!,SMALL(IF(#REF!=rngInvoice,ROW(#REF!)-ROW(#REF!)), ROW(58:58)), MATCH($C$6,#REF!, 0)),"")</f>
        <v/>
      </c>
      <c r="D67" s="5"/>
      <c r="E67" s="26">
        <f>SUBTOTAL(109,E66)</f>
        <v>259.93</v>
      </c>
      <c r="G67" s="19"/>
    </row>
    <row r="68" spans="1:7" s="2" customFormat="1" ht="40.5" customHeight="1" x14ac:dyDescent="0.25">
      <c r="A68" s="54" t="s">
        <v>486</v>
      </c>
      <c r="B68" s="12">
        <v>18738359957</v>
      </c>
      <c r="C68" s="5" t="s">
        <v>28</v>
      </c>
      <c r="D68" s="5" t="s">
        <v>41</v>
      </c>
      <c r="E68" s="30">
        <v>248</v>
      </c>
      <c r="G68" s="19"/>
    </row>
    <row r="69" spans="1:7" s="2" customFormat="1" ht="40.5" customHeight="1" x14ac:dyDescent="0.25">
      <c r="A69" s="21" t="s">
        <v>487</v>
      </c>
      <c r="B69" s="12" t="str" cm="1">
        <f t="array" ref="B69">IFERROR(INDEX(#REF!,SMALL(IF(#REF!=rngInvoice,ROW(#REF!)-ROW(#REF!)), ROW(58:58)), MATCH($B$6,#REF!, 0)),"")</f>
        <v/>
      </c>
      <c r="C69" s="5" t="str" cm="1">
        <f t="array" ref="C69">IFERROR(INDEX(#REF!,SMALL(IF(#REF!=rngInvoice,ROW(#REF!)-ROW(#REF!)), ROW(58:58)), MATCH($C$6,#REF!, 0)),"")</f>
        <v/>
      </c>
      <c r="D69" s="5"/>
      <c r="E69" s="26">
        <f>SUBTOTAL(109,E68)</f>
        <v>248</v>
      </c>
      <c r="G69" s="19"/>
    </row>
    <row r="70" spans="1:7" s="2" customFormat="1" ht="40.5" customHeight="1" x14ac:dyDescent="0.25">
      <c r="A70" s="54" t="s">
        <v>488</v>
      </c>
      <c r="B70" s="12">
        <v>25446679198</v>
      </c>
      <c r="C70" s="5" t="s">
        <v>144</v>
      </c>
      <c r="D70" s="5" t="s">
        <v>41</v>
      </c>
      <c r="E70" s="30">
        <v>1175.2</v>
      </c>
      <c r="G70" s="19"/>
    </row>
    <row r="71" spans="1:7" s="2" customFormat="1" ht="40.5" customHeight="1" x14ac:dyDescent="0.25">
      <c r="A71" s="21" t="s">
        <v>489</v>
      </c>
      <c r="B71" s="12" t="str" cm="1">
        <f t="array" ref="B71">IFERROR(INDEX(#REF!,SMALL(IF(#REF!=rngInvoice,ROW(#REF!)-ROW(#REF!)), ROW(58:58)), MATCH($B$6,#REF!, 0)),"")</f>
        <v/>
      </c>
      <c r="C71" s="5" t="str" cm="1">
        <f t="array" ref="C71">IFERROR(INDEX(#REF!,SMALL(IF(#REF!=rngInvoice,ROW(#REF!)-ROW(#REF!)), ROW(58:58)), MATCH($C$6,#REF!, 0)),"")</f>
        <v/>
      </c>
      <c r="D71" s="5"/>
      <c r="E71" s="26">
        <f>SUBTOTAL(109,E70)</f>
        <v>1175.2</v>
      </c>
      <c r="G71" s="19"/>
    </row>
    <row r="72" spans="1:7" s="2" customFormat="1" ht="40.5" customHeight="1" x14ac:dyDescent="0.25">
      <c r="A72" s="54" t="s">
        <v>490</v>
      </c>
      <c r="B72" s="12">
        <v>32874587842</v>
      </c>
      <c r="C72" s="5" t="s">
        <v>1</v>
      </c>
      <c r="D72" s="5" t="s">
        <v>25</v>
      </c>
      <c r="E72" s="30">
        <v>2193</v>
      </c>
      <c r="G72" s="19"/>
    </row>
    <row r="73" spans="1:7" s="2" customFormat="1" ht="40.5" customHeight="1" x14ac:dyDescent="0.25">
      <c r="A73" s="21" t="s">
        <v>491</v>
      </c>
      <c r="B73" s="12" t="str" cm="1">
        <f t="array" ref="B73">IFERROR(INDEX(#REF!,SMALL(IF(#REF!=rngInvoice,ROW(#REF!)-ROW(#REF!)), ROW(58:58)), MATCH($B$6,#REF!, 0)),"")</f>
        <v/>
      </c>
      <c r="C73" s="5" t="str" cm="1">
        <f t="array" ref="C73">IFERROR(INDEX(#REF!,SMALL(IF(#REF!=rngInvoice,ROW(#REF!)-ROW(#REF!)), ROW(58:58)), MATCH($C$6,#REF!, 0)),"")</f>
        <v/>
      </c>
      <c r="D73" s="5"/>
      <c r="E73" s="26">
        <f>SUBTOTAL(109,E72)</f>
        <v>2193</v>
      </c>
      <c r="G73" s="19"/>
    </row>
    <row r="74" spans="1:7" s="2" customFormat="1" ht="40.5" customHeight="1" x14ac:dyDescent="0.25">
      <c r="A74" s="55" t="s">
        <v>492</v>
      </c>
      <c r="B74" s="12">
        <v>4579316822</v>
      </c>
      <c r="C74" s="5" t="s">
        <v>28</v>
      </c>
      <c r="D74" s="5" t="s">
        <v>83</v>
      </c>
      <c r="E74" s="30">
        <v>4977.38</v>
      </c>
      <c r="G74" s="19"/>
    </row>
    <row r="75" spans="1:7" s="2" customFormat="1" ht="40.5" customHeight="1" x14ac:dyDescent="0.25">
      <c r="A75" s="21" t="s">
        <v>493</v>
      </c>
      <c r="B75" s="12" t="str" cm="1">
        <f t="array" ref="B75">IFERROR(INDEX(#REF!,SMALL(IF(#REF!=rngInvoice,ROW(#REF!)-ROW(#REF!)), ROW(69:69)), MATCH($B$6,#REF!, 0)),"")</f>
        <v/>
      </c>
      <c r="C75" s="5" t="str" cm="1">
        <f t="array" ref="C75">IFERROR(INDEX(#REF!,SMALL(IF(#REF!=rngInvoice,ROW(#REF!)-ROW(#REF!)), ROW(69:69)), MATCH($C$6,#REF!, 0)),"")</f>
        <v/>
      </c>
      <c r="D75" s="5"/>
      <c r="E75" s="26">
        <f>SUBTOTAL(109,E74)</f>
        <v>4977.38</v>
      </c>
      <c r="G75" s="19"/>
    </row>
    <row r="76" spans="1:7" s="2" customFormat="1" ht="40.5" customHeight="1" x14ac:dyDescent="0.25">
      <c r="A76" s="54" t="s">
        <v>477</v>
      </c>
      <c r="B76" s="12">
        <v>52420361911</v>
      </c>
      <c r="C76" s="5" t="s">
        <v>1</v>
      </c>
      <c r="D76" s="5" t="s">
        <v>452</v>
      </c>
      <c r="E76" s="30">
        <v>8.86</v>
      </c>
      <c r="G76" s="19"/>
    </row>
    <row r="77" spans="1:7" s="2" customFormat="1" ht="40.5" customHeight="1" x14ac:dyDescent="0.25">
      <c r="A77" s="21" t="s">
        <v>478</v>
      </c>
      <c r="B77" s="12" t="str" cm="1">
        <f t="array" ref="B77">IFERROR(INDEX(#REF!,SMALL(IF(#REF!=rngInvoice,ROW(#REF!)-ROW(#REF!)), ROW(49:49)), MATCH($B$6,#REF!, 0)),"")</f>
        <v/>
      </c>
      <c r="C77" s="5" t="str" cm="1">
        <f t="array" ref="C77">IFERROR(INDEX(#REF!,SMALL(IF(#REF!=rngInvoice,ROW(#REF!)-ROW(#REF!)), ROW(49:49)), MATCH($C$6,#REF!, 0)),"")</f>
        <v/>
      </c>
      <c r="D77" s="5"/>
      <c r="E77" s="26">
        <f>SUBTOTAL(109,E76)</f>
        <v>8.86</v>
      </c>
      <c r="G77" s="19"/>
    </row>
    <row r="78" spans="1:7" s="2" customFormat="1" ht="40.5" customHeight="1" x14ac:dyDescent="0.25">
      <c r="A78" s="54" t="s">
        <v>479</v>
      </c>
      <c r="B78" s="12">
        <v>92652872761</v>
      </c>
      <c r="C78" s="5" t="s">
        <v>1</v>
      </c>
      <c r="D78" s="5" t="s">
        <v>25</v>
      </c>
      <c r="E78" s="30">
        <v>141.72999999999999</v>
      </c>
      <c r="G78" s="19"/>
    </row>
    <row r="79" spans="1:7" s="2" customFormat="1" ht="40.5" customHeight="1" x14ac:dyDescent="0.25">
      <c r="A79" s="54" t="s">
        <v>479</v>
      </c>
      <c r="B79" s="12">
        <v>92652872761</v>
      </c>
      <c r="C79" s="5" t="s">
        <v>1</v>
      </c>
      <c r="D79" s="5" t="s">
        <v>452</v>
      </c>
      <c r="E79" s="30">
        <v>240.77</v>
      </c>
      <c r="G79" s="19"/>
    </row>
    <row r="80" spans="1:7" s="2" customFormat="1" ht="40.5" customHeight="1" x14ac:dyDescent="0.25">
      <c r="A80" s="21" t="s">
        <v>480</v>
      </c>
      <c r="B80" s="12" t="str" cm="1">
        <f t="array" ref="B80">IFERROR(INDEX(#REF!,SMALL(IF(#REF!=rngInvoice,ROW(#REF!)-ROW(#REF!)), ROW(49:49)), MATCH($B$6,#REF!, 0)),"")</f>
        <v/>
      </c>
      <c r="C80" s="5" t="str" cm="1">
        <f t="array" ref="C80">IFERROR(INDEX(#REF!,SMALL(IF(#REF!=rngInvoice,ROW(#REF!)-ROW(#REF!)), ROW(49:49)), MATCH($C$6,#REF!, 0)),"")</f>
        <v/>
      </c>
      <c r="D80" s="5"/>
      <c r="E80" s="26">
        <f>SUBTOTAL(109,E78:E79)</f>
        <v>382.5</v>
      </c>
      <c r="G80" s="19"/>
    </row>
    <row r="81" spans="1:9" s="2" customFormat="1" ht="40.5" customHeight="1" x14ac:dyDescent="0.25">
      <c r="A81" s="7" t="s">
        <v>466</v>
      </c>
      <c r="B81" s="12">
        <v>24723122482</v>
      </c>
      <c r="C81" s="5" t="s">
        <v>1</v>
      </c>
      <c r="D81" s="10" t="s">
        <v>41</v>
      </c>
      <c r="E81" s="30">
        <v>473.41</v>
      </c>
      <c r="G81" s="19"/>
    </row>
    <row r="82" spans="1:9" s="2" customFormat="1" ht="40.5" customHeight="1" x14ac:dyDescent="0.25">
      <c r="A82" s="21" t="s">
        <v>467</v>
      </c>
      <c r="B82" s="12" t="str" cm="1">
        <f t="array" ref="B82">IFERROR(INDEX(#REF!,SMALL(IF(#REF!=rngInvoice,ROW(#REF!)-ROW(#REF!)), ROW(15:15)), MATCH($B$6,#REF!, 0)),"")</f>
        <v/>
      </c>
      <c r="C82" s="5" t="str" cm="1">
        <f t="array" ref="C82">IFERROR(INDEX(#REF!,SMALL(IF(#REF!=rngInvoice,ROW(#REF!)-ROW(#REF!)), ROW(15:15)), MATCH($C$6,#REF!, 0)),"")</f>
        <v/>
      </c>
      <c r="D82" s="5"/>
      <c r="E82" s="26">
        <f>SUM(E81:E81)</f>
        <v>473.41</v>
      </c>
      <c r="G82" s="19"/>
    </row>
    <row r="83" spans="1:9" s="2" customFormat="1" ht="40.5" customHeight="1" x14ac:dyDescent="0.25">
      <c r="A83" s="7" t="s">
        <v>75</v>
      </c>
      <c r="B83" s="7">
        <v>39122275975</v>
      </c>
      <c r="C83" s="5" t="s">
        <v>1</v>
      </c>
      <c r="D83" s="5" t="s">
        <v>66</v>
      </c>
      <c r="E83" s="36">
        <v>120.63</v>
      </c>
      <c r="G83" s="19"/>
      <c r="I83" s="39"/>
    </row>
    <row r="84" spans="1:9" ht="33.950000000000003" customHeight="1" x14ac:dyDescent="0.25">
      <c r="A84" s="21" t="s">
        <v>76</v>
      </c>
      <c r="B84" s="7" t="str" cm="1">
        <f t="array" ref="B84">IFERROR(INDEX(#REF!,SMALL(IF(#REF!=rngInvoice,ROW(#REF!)-ROW(#REF!)), ROW(#REF!)), MATCH($B$6,#REF!, 0)),"")</f>
        <v/>
      </c>
      <c r="C84" s="5" t="str" cm="1">
        <f t="array" ref="C84">IFERROR(INDEX(#REF!,SMALL(IF(#REF!=rngInvoice,ROW(#REF!)-ROW(#REF!)), ROW(#REF!)), MATCH($C$6,#REF!, 0)),"")</f>
        <v/>
      </c>
      <c r="D84" s="10"/>
      <c r="E84" s="26">
        <f>SUM(E83)</f>
        <v>120.63</v>
      </c>
    </row>
    <row r="85" spans="1:9" ht="33.950000000000003" customHeight="1" x14ac:dyDescent="0.25">
      <c r="A85" s="31" t="s">
        <v>178</v>
      </c>
      <c r="B85" s="7" t="s">
        <v>43</v>
      </c>
      <c r="C85" s="5" t="s">
        <v>43</v>
      </c>
      <c r="D85" s="32" t="s">
        <v>44</v>
      </c>
      <c r="E85" s="33">
        <v>614.29999999999995</v>
      </c>
    </row>
    <row r="86" spans="1:9" ht="33.950000000000003" customHeight="1" x14ac:dyDescent="0.25">
      <c r="A86" s="34" t="s">
        <v>179</v>
      </c>
      <c r="B86" s="7" t="str" cm="1">
        <f t="array" ref="B86">IFERROR(INDEX(#REF!,SMALL(IF(#REF!=rngInvoice,ROW(#REF!)-ROW(#REF!)), ROW(#REF!)), MATCH($B$6,#REF!, 0)),"")</f>
        <v/>
      </c>
      <c r="C86" s="5" t="str" cm="1">
        <f t="array" ref="C86">IFERROR(INDEX(#REF!,SMALL(IF(#REF!=rngInvoice,ROW(#REF!)-ROW(#REF!)), ROW(#REF!)), MATCH($C$6,#REF!, 0)),"")</f>
        <v/>
      </c>
      <c r="D86" s="32"/>
      <c r="E86" s="26">
        <f>SUBTOTAL(109,E85:E85)</f>
        <v>614.29999999999995</v>
      </c>
      <c r="I86" s="43" t="e">
        <f>SUM(E86+E88+E90+E92+E94+E96+E98+E100+E102+E104+E106+E108+E110+#REF!+#REF!+#REF!+#REF!+#REF!+#REF!+#REF!+#REF!+#REF!+#REF!+#REF!+#REF!+#REF!+#REF!+#REF!+#REF!+#REF!+#REF!+#REF!+#REF!+#REF!)</f>
        <v>#REF!</v>
      </c>
    </row>
    <row r="87" spans="1:9" ht="33.950000000000003" customHeight="1" x14ac:dyDescent="0.25">
      <c r="A87" s="31" t="s">
        <v>314</v>
      </c>
      <c r="B87" s="7" t="s">
        <v>43</v>
      </c>
      <c r="C87" s="5" t="s">
        <v>43</v>
      </c>
      <c r="D87" s="32" t="s">
        <v>44</v>
      </c>
      <c r="E87" s="33">
        <v>614.29999999999995</v>
      </c>
    </row>
    <row r="88" spans="1:9" ht="33.950000000000003" customHeight="1" x14ac:dyDescent="0.25">
      <c r="A88" s="34" t="s">
        <v>315</v>
      </c>
      <c r="B88" s="7" t="str" cm="1">
        <f t="array" ref="B88">IFERROR(INDEX(#REF!,SMALL(IF(#REF!=rngInvoice,ROW(#REF!)-ROW(#REF!)), ROW(#REF!)), MATCH($B$6,#REF!, 0)),"")</f>
        <v/>
      </c>
      <c r="C88" s="5" t="str" cm="1">
        <f t="array" ref="C88">IFERROR(INDEX(#REF!,SMALL(IF(#REF!=rngInvoice,ROW(#REF!)-ROW(#REF!)), ROW(#REF!)), MATCH($C$6,#REF!, 0)),"")</f>
        <v/>
      </c>
      <c r="D88" s="32"/>
      <c r="E88" s="26">
        <f>SUBTOTAL(109,E87:E87)</f>
        <v>614.29999999999995</v>
      </c>
    </row>
    <row r="89" spans="1:9" ht="33.950000000000003" customHeight="1" x14ac:dyDescent="0.25">
      <c r="A89" s="31" t="s">
        <v>401</v>
      </c>
      <c r="B89" s="7" t="s">
        <v>43</v>
      </c>
      <c r="C89" s="5" t="s">
        <v>43</v>
      </c>
      <c r="D89" s="32" t="s">
        <v>44</v>
      </c>
      <c r="E89" s="33">
        <v>336.5</v>
      </c>
      <c r="I89" s="43"/>
    </row>
    <row r="90" spans="1:9" ht="33.950000000000003" customHeight="1" x14ac:dyDescent="0.25">
      <c r="A90" s="34" t="s">
        <v>425</v>
      </c>
      <c r="B90" s="7" t="str" cm="1">
        <f t="array" ref="B90">IFERROR(INDEX(#REF!,SMALL(IF(#REF!=rngInvoice,ROW(#REF!)-ROW(#REF!)), ROW(#REF!)), MATCH($B$6,#REF!, 0)),"")</f>
        <v/>
      </c>
      <c r="C90" s="5" t="str" cm="1">
        <f t="array" ref="C90">IFERROR(INDEX(#REF!,SMALL(IF(#REF!=rngInvoice,ROW(#REF!)-ROW(#REF!)), ROW(#REF!)), MATCH($C$6,#REF!, 0)),"")</f>
        <v/>
      </c>
      <c r="D90" s="32"/>
      <c r="E90" s="26">
        <f>SUBTOTAL(109,E89:E89)</f>
        <v>336.5</v>
      </c>
    </row>
    <row r="91" spans="1:9" ht="33.950000000000003" customHeight="1" x14ac:dyDescent="0.25">
      <c r="A91" s="35" t="s">
        <v>180</v>
      </c>
      <c r="B91" s="7" t="s">
        <v>43</v>
      </c>
      <c r="C91" s="5" t="s">
        <v>43</v>
      </c>
      <c r="D91" s="32" t="s">
        <v>44</v>
      </c>
      <c r="E91" s="30">
        <v>788.33</v>
      </c>
    </row>
    <row r="92" spans="1:9" ht="33.950000000000003" customHeight="1" x14ac:dyDescent="0.25">
      <c r="A92" s="34" t="s">
        <v>181</v>
      </c>
      <c r="B92" s="7" t="str" cm="1">
        <f t="array" ref="B92">IFERROR(INDEX(#REF!,SMALL(IF(#REF!=rngInvoice,ROW(#REF!)-ROW(#REF!)), ROW(84:84)), MATCH($B$6,#REF!, 0)),"")</f>
        <v/>
      </c>
      <c r="C92" s="5" t="str" cm="1">
        <f t="array" ref="C92">IFERROR(INDEX(#REF!,SMALL(IF(#REF!=rngInvoice,ROW(#REF!)-ROW(#REF!)), ROW(84:84)), MATCH($C$6,#REF!, 0)),"")</f>
        <v/>
      </c>
      <c r="D92" s="32"/>
      <c r="E92" s="26">
        <f>SUBTOTAL(109,E91:E91)</f>
        <v>788.33</v>
      </c>
    </row>
    <row r="93" spans="1:9" ht="33.950000000000003" customHeight="1" x14ac:dyDescent="0.25">
      <c r="A93" s="35" t="s">
        <v>182</v>
      </c>
      <c r="B93" s="7" t="s">
        <v>43</v>
      </c>
      <c r="C93" s="5" t="s">
        <v>43</v>
      </c>
      <c r="D93" s="32" t="s">
        <v>44</v>
      </c>
      <c r="E93" s="30">
        <v>1182.5</v>
      </c>
    </row>
    <row r="94" spans="1:9" ht="33.950000000000003" customHeight="1" x14ac:dyDescent="0.25">
      <c r="A94" s="34" t="s">
        <v>183</v>
      </c>
      <c r="B94" s="7" t="str" cm="1">
        <f t="array" ref="B94">IFERROR(INDEX(#REF!,SMALL(IF(#REF!=rngInvoice,ROW(#REF!)-ROW(#REF!)), ROW(84:84)), MATCH($B$6,#REF!, 0)),"")</f>
        <v/>
      </c>
      <c r="C94" s="5" t="str" cm="1">
        <f t="array" ref="C94">IFERROR(INDEX(#REF!,SMALL(IF(#REF!=rngInvoice,ROW(#REF!)-ROW(#REF!)), ROW(84:84)), MATCH($C$6,#REF!, 0)),"")</f>
        <v/>
      </c>
      <c r="D94" s="32"/>
      <c r="E94" s="26">
        <f>SUBTOTAL(109,E93:E93)</f>
        <v>1182.5</v>
      </c>
    </row>
    <row r="95" spans="1:9" ht="33.950000000000003" customHeight="1" x14ac:dyDescent="0.25">
      <c r="A95" s="35" t="s">
        <v>402</v>
      </c>
      <c r="B95" s="7" t="s">
        <v>43</v>
      </c>
      <c r="C95" s="5" t="s">
        <v>43</v>
      </c>
      <c r="D95" s="32" t="s">
        <v>44</v>
      </c>
      <c r="E95" s="30">
        <v>1808.72</v>
      </c>
    </row>
    <row r="96" spans="1:9" ht="33.950000000000003" customHeight="1" x14ac:dyDescent="0.25">
      <c r="A96" s="34" t="s">
        <v>426</v>
      </c>
      <c r="B96" s="7" t="str" cm="1">
        <f t="array" ref="B96">IFERROR(INDEX(#REF!,SMALL(IF(#REF!=rngInvoice,ROW(#REF!)-ROW(#REF!)), ROW(84:84)), MATCH($B$6,#REF!, 0)),"")</f>
        <v/>
      </c>
      <c r="C96" s="5" t="str" cm="1">
        <f t="array" ref="C96">IFERROR(INDEX(#REF!,SMALL(IF(#REF!=rngInvoice,ROW(#REF!)-ROW(#REF!)), ROW(84:84)), MATCH($C$6,#REF!, 0)),"")</f>
        <v/>
      </c>
      <c r="D96" s="32"/>
      <c r="E96" s="26">
        <f>SUBTOTAL(109,E95:E95)</f>
        <v>1808.72</v>
      </c>
    </row>
    <row r="97" spans="1:5" ht="33.950000000000003" customHeight="1" x14ac:dyDescent="0.25">
      <c r="A97" s="35" t="s">
        <v>403</v>
      </c>
      <c r="B97" s="7" t="s">
        <v>43</v>
      </c>
      <c r="C97" s="5" t="s">
        <v>43</v>
      </c>
      <c r="D97" s="32" t="s">
        <v>44</v>
      </c>
      <c r="E97" s="30">
        <v>985.42</v>
      </c>
    </row>
    <row r="98" spans="1:5" ht="33.950000000000003" customHeight="1" x14ac:dyDescent="0.25">
      <c r="A98" s="34" t="s">
        <v>427</v>
      </c>
      <c r="B98" s="7" t="str" cm="1">
        <f t="array" ref="B98">IFERROR(INDEX(#REF!,SMALL(IF(#REF!=rngInvoice,ROW(#REF!)-ROW(#REF!)), ROW(84:84)), MATCH($B$6,#REF!, 0)),"")</f>
        <v/>
      </c>
      <c r="C98" s="5" t="str" cm="1">
        <f t="array" ref="C98">IFERROR(INDEX(#REF!,SMALL(IF(#REF!=rngInvoice,ROW(#REF!)-ROW(#REF!)), ROW(84:84)), MATCH($C$6,#REF!, 0)),"")</f>
        <v/>
      </c>
      <c r="D98" s="32"/>
      <c r="E98" s="26">
        <f>SUBTOTAL(109,E97:E97)</f>
        <v>985.42</v>
      </c>
    </row>
    <row r="99" spans="1:5" ht="33.950000000000003" customHeight="1" x14ac:dyDescent="0.25">
      <c r="A99" s="35" t="s">
        <v>188</v>
      </c>
      <c r="B99" s="7" t="s">
        <v>43</v>
      </c>
      <c r="C99" s="5" t="s">
        <v>43</v>
      </c>
      <c r="D99" s="32" t="s">
        <v>44</v>
      </c>
      <c r="E99" s="30">
        <v>689.78</v>
      </c>
    </row>
    <row r="100" spans="1:5" ht="33.950000000000003" customHeight="1" x14ac:dyDescent="0.25">
      <c r="A100" s="34" t="s">
        <v>189</v>
      </c>
      <c r="B100" s="7" t="str" cm="1">
        <f t="array" ref="B100">IFERROR(INDEX(#REF!,SMALL(IF(#REF!=rngInvoice,ROW(#REF!)-ROW(#REF!)), ROW(84:84)), MATCH($B$6,#REF!, 0)),"")</f>
        <v/>
      </c>
      <c r="C100" s="5" t="str" cm="1">
        <f t="array" ref="C100">IFERROR(INDEX(#REF!,SMALL(IF(#REF!=rngInvoice,ROW(#REF!)-ROW(#REF!)), ROW(84:84)), MATCH($C$6,#REF!, 0)),"")</f>
        <v/>
      </c>
      <c r="D100" s="32"/>
      <c r="E100" s="26">
        <f>SUBTOTAL(109,E99:E99)</f>
        <v>689.78</v>
      </c>
    </row>
    <row r="101" spans="1:5" ht="33.950000000000003" customHeight="1" x14ac:dyDescent="0.25">
      <c r="A101" s="35" t="s">
        <v>404</v>
      </c>
      <c r="B101" s="7" t="s">
        <v>43</v>
      </c>
      <c r="C101" s="5" t="s">
        <v>43</v>
      </c>
      <c r="D101" s="32" t="s">
        <v>44</v>
      </c>
      <c r="E101" s="30">
        <v>1740.91</v>
      </c>
    </row>
    <row r="102" spans="1:5" ht="33.950000000000003" customHeight="1" x14ac:dyDescent="0.25">
      <c r="A102" s="34" t="s">
        <v>428</v>
      </c>
      <c r="B102" s="7" t="str" cm="1">
        <f t="array" ref="B102">IFERROR(INDEX(#REF!,SMALL(IF(#REF!=rngInvoice,ROW(#REF!)-ROW(#REF!)), ROW(84:84)), MATCH($B$6,#REF!, 0)),"")</f>
        <v/>
      </c>
      <c r="C102" s="5" t="str" cm="1">
        <f t="array" ref="C102">IFERROR(INDEX(#REF!,SMALL(IF(#REF!=rngInvoice,ROW(#REF!)-ROW(#REF!)), ROW(84:84)), MATCH($C$6,#REF!, 0)),"")</f>
        <v/>
      </c>
      <c r="D102" s="32"/>
      <c r="E102" s="26">
        <f>SUBTOTAL(109,E101:E101)</f>
        <v>1740.91</v>
      </c>
    </row>
    <row r="103" spans="1:5" ht="33.950000000000003" customHeight="1" x14ac:dyDescent="0.25">
      <c r="A103" s="35" t="s">
        <v>318</v>
      </c>
      <c r="B103" s="7" t="s">
        <v>43</v>
      </c>
      <c r="C103" s="5" t="s">
        <v>43</v>
      </c>
      <c r="D103" s="32" t="s">
        <v>44</v>
      </c>
      <c r="E103" s="30">
        <v>591.25</v>
      </c>
    </row>
    <row r="104" spans="1:5" ht="33.950000000000003" customHeight="1" x14ac:dyDescent="0.25">
      <c r="A104" s="34" t="s">
        <v>328</v>
      </c>
      <c r="B104" s="7" t="str" cm="1">
        <f t="array" ref="B104">IFERROR(INDEX(#REF!,SMALL(IF(#REF!=rngInvoice,ROW(#REF!)-ROW(#REF!)), ROW(96:96)), MATCH($B$6,#REF!, 0)),"")</f>
        <v/>
      </c>
      <c r="C104" s="5" t="str" cm="1">
        <f t="array" ref="C104">IFERROR(INDEX(#REF!,SMALL(IF(#REF!=rngInvoice,ROW(#REF!)-ROW(#REF!)), ROW(96:96)), MATCH($C$6,#REF!, 0)),"")</f>
        <v/>
      </c>
      <c r="D104" s="32"/>
      <c r="E104" s="26">
        <f>SUBTOTAL(109,E103)</f>
        <v>591.25</v>
      </c>
    </row>
    <row r="105" spans="1:5" ht="33.950000000000003" customHeight="1" x14ac:dyDescent="0.25">
      <c r="A105" s="35" t="s">
        <v>405</v>
      </c>
      <c r="B105" s="7" t="s">
        <v>43</v>
      </c>
      <c r="C105" s="5" t="s">
        <v>43</v>
      </c>
      <c r="D105" s="32" t="s">
        <v>44</v>
      </c>
      <c r="E105" s="30">
        <v>821.18</v>
      </c>
    </row>
    <row r="106" spans="1:5" ht="33.950000000000003" customHeight="1" x14ac:dyDescent="0.25">
      <c r="A106" s="34" t="s">
        <v>429</v>
      </c>
      <c r="B106" s="7" t="str" cm="1">
        <f t="array" ref="B106">IFERROR(INDEX(#REF!,SMALL(IF(#REF!=rngInvoice,ROW(#REF!)-ROW(#REF!)), ROW(98:98)), MATCH($B$6,#REF!, 0)),"")</f>
        <v/>
      </c>
      <c r="C106" s="5" t="str" cm="1">
        <f t="array" ref="C106">IFERROR(INDEX(#REF!,SMALL(IF(#REF!=rngInvoice,ROW(#REF!)-ROW(#REF!)), ROW(98:98)), MATCH($C$6,#REF!, 0)),"")</f>
        <v/>
      </c>
      <c r="D106" s="32"/>
      <c r="E106" s="26">
        <f>SUBTOTAL(109,E105)</f>
        <v>821.18</v>
      </c>
    </row>
    <row r="107" spans="1:5" ht="33.950000000000003" customHeight="1" x14ac:dyDescent="0.25">
      <c r="A107" s="35" t="s">
        <v>406</v>
      </c>
      <c r="B107" s="7" t="s">
        <v>43</v>
      </c>
      <c r="C107" s="5" t="s">
        <v>43</v>
      </c>
      <c r="D107" s="32" t="s">
        <v>44</v>
      </c>
      <c r="E107" s="30">
        <v>344.89</v>
      </c>
    </row>
    <row r="108" spans="1:5" ht="33.950000000000003" customHeight="1" x14ac:dyDescent="0.25">
      <c r="A108" s="34" t="s">
        <v>430</v>
      </c>
      <c r="B108" s="7" t="str" cm="1">
        <f t="array" ref="B108">IFERROR(INDEX(#REF!,SMALL(IF(#REF!=rngInvoice,ROW(#REF!)-ROW(#REF!)), ROW(98:98)), MATCH($B$6,#REF!, 0)),"")</f>
        <v/>
      </c>
      <c r="C108" s="5" t="str" cm="1">
        <f t="array" ref="C108">IFERROR(INDEX(#REF!,SMALL(IF(#REF!=rngInvoice,ROW(#REF!)-ROW(#REF!)), ROW(98:98)), MATCH($C$6,#REF!, 0)),"")</f>
        <v/>
      </c>
      <c r="D108" s="32"/>
      <c r="E108" s="26">
        <f>SUBTOTAL(109,E107)</f>
        <v>344.89</v>
      </c>
    </row>
    <row r="109" spans="1:5" ht="33.950000000000003" customHeight="1" x14ac:dyDescent="0.25">
      <c r="A109" s="35" t="s">
        <v>45</v>
      </c>
      <c r="B109" s="7" t="s">
        <v>43</v>
      </c>
      <c r="C109" s="5" t="s">
        <v>43</v>
      </c>
      <c r="D109" s="32" t="s">
        <v>44</v>
      </c>
      <c r="E109" s="30">
        <v>821.18</v>
      </c>
    </row>
    <row r="110" spans="1:5" ht="33.950000000000003" customHeight="1" x14ac:dyDescent="0.25">
      <c r="A110" s="34" t="s">
        <v>431</v>
      </c>
      <c r="B110" s="7" t="str" cm="1">
        <f t="array" ref="B110">IFERROR(INDEX(#REF!,SMALL(IF(#REF!=rngInvoice,ROW(#REF!)-ROW(#REF!)), ROW(98:98)), MATCH($B$6,#REF!, 0)),"")</f>
        <v/>
      </c>
      <c r="C110" s="5" t="str" cm="1">
        <f t="array" ref="C110">IFERROR(INDEX(#REF!,SMALL(IF(#REF!=rngInvoice,ROW(#REF!)-ROW(#REF!)), ROW(98:98)), MATCH($C$6,#REF!, 0)),"")</f>
        <v/>
      </c>
      <c r="D110" s="32"/>
      <c r="E110" s="26">
        <f>SUBTOTAL(109,E109)</f>
        <v>821.18</v>
      </c>
    </row>
    <row r="111" spans="1:5" ht="33.950000000000003" customHeight="1" x14ac:dyDescent="0.25">
      <c r="A111" s="35" t="s">
        <v>407</v>
      </c>
      <c r="B111" s="7" t="s">
        <v>43</v>
      </c>
      <c r="C111" s="5" t="s">
        <v>43</v>
      </c>
      <c r="D111" s="32" t="s">
        <v>44</v>
      </c>
      <c r="E111" s="30">
        <v>1018.26</v>
      </c>
    </row>
    <row r="112" spans="1:5" ht="33.950000000000003" customHeight="1" x14ac:dyDescent="0.25">
      <c r="A112" s="34" t="s">
        <v>432</v>
      </c>
      <c r="B112" s="7" t="str" cm="1">
        <f t="array" ref="B112">IFERROR(INDEX(#REF!,SMALL(IF(#REF!=rngInvoice,ROW(#REF!)-ROW(#REF!)), ROW(104:104)), MATCH($B$6,#REF!, 0)),"")</f>
        <v/>
      </c>
      <c r="C112" s="5" t="str" cm="1">
        <f t="array" ref="C112">IFERROR(INDEX(#REF!,SMALL(IF(#REF!=rngInvoice,ROW(#REF!)-ROW(#REF!)), ROW(104:104)), MATCH($C$6,#REF!, 0)),"")</f>
        <v/>
      </c>
      <c r="D112" s="32"/>
      <c r="E112" s="26">
        <f>SUBTOTAL(109,E111)</f>
        <v>1018.26</v>
      </c>
    </row>
    <row r="113" spans="1:5" ht="33.950000000000003" customHeight="1" x14ac:dyDescent="0.25">
      <c r="A113" s="35" t="s">
        <v>408</v>
      </c>
      <c r="B113" s="7" t="s">
        <v>43</v>
      </c>
      <c r="C113" s="5" t="s">
        <v>43</v>
      </c>
      <c r="D113" s="32" t="s">
        <v>44</v>
      </c>
      <c r="E113" s="30">
        <v>312.05</v>
      </c>
    </row>
    <row r="114" spans="1:5" ht="33.950000000000003" customHeight="1" x14ac:dyDescent="0.25">
      <c r="A114" s="34" t="s">
        <v>433</v>
      </c>
      <c r="B114" s="7" t="str" cm="1">
        <f t="array" ref="B114">IFERROR(INDEX(#REF!,SMALL(IF(#REF!=rngInvoice,ROW(#REF!)-ROW(#REF!)), ROW(104:104)), MATCH($B$6,#REF!, 0)),"")</f>
        <v/>
      </c>
      <c r="C114" s="5" t="str" cm="1">
        <f t="array" ref="C114">IFERROR(INDEX(#REF!,SMALL(IF(#REF!=rngInvoice,ROW(#REF!)-ROW(#REF!)), ROW(104:104)), MATCH($C$6,#REF!, 0)),"")</f>
        <v/>
      </c>
      <c r="D114" s="32"/>
      <c r="E114" s="26">
        <f>SUBTOTAL(109,E113)</f>
        <v>312.05</v>
      </c>
    </row>
    <row r="115" spans="1:5" ht="33.950000000000003" customHeight="1" x14ac:dyDescent="0.25">
      <c r="A115" s="35" t="s">
        <v>409</v>
      </c>
      <c r="B115" s="7" t="s">
        <v>43</v>
      </c>
      <c r="C115" s="5" t="s">
        <v>43</v>
      </c>
      <c r="D115" s="32" t="s">
        <v>44</v>
      </c>
      <c r="E115" s="30">
        <v>1100.3800000000001</v>
      </c>
    </row>
    <row r="116" spans="1:5" ht="33.950000000000003" customHeight="1" x14ac:dyDescent="0.25">
      <c r="A116" s="34" t="s">
        <v>434</v>
      </c>
      <c r="B116" s="7" t="str" cm="1">
        <f t="array" ref="B116">IFERROR(INDEX(#REF!,SMALL(IF(#REF!=rngInvoice,ROW(#REF!)-ROW(#REF!)), ROW(104:104)), MATCH($B$6,#REF!, 0)),"")</f>
        <v/>
      </c>
      <c r="C116" s="5" t="str" cm="1">
        <f t="array" ref="C116">IFERROR(INDEX(#REF!,SMALL(IF(#REF!=rngInvoice,ROW(#REF!)-ROW(#REF!)), ROW(104:104)), MATCH($C$6,#REF!, 0)),"")</f>
        <v/>
      </c>
      <c r="D116" s="32"/>
      <c r="E116" s="26">
        <f>SUBTOTAL(109,E115)</f>
        <v>1100.3800000000001</v>
      </c>
    </row>
    <row r="117" spans="1:5" ht="33.950000000000003" customHeight="1" x14ac:dyDescent="0.25">
      <c r="A117" s="35" t="s">
        <v>196</v>
      </c>
      <c r="B117" s="7" t="s">
        <v>43</v>
      </c>
      <c r="C117" s="5" t="s">
        <v>43</v>
      </c>
      <c r="D117" s="32" t="s">
        <v>44</v>
      </c>
      <c r="E117" s="30">
        <v>147.81</v>
      </c>
    </row>
    <row r="118" spans="1:5" ht="33.950000000000003" customHeight="1" x14ac:dyDescent="0.25">
      <c r="A118" s="34" t="s">
        <v>197</v>
      </c>
      <c r="B118" s="7" t="str" cm="1">
        <f t="array" ref="B118">IFERROR(INDEX(#REF!,SMALL(IF(#REF!=rngInvoice,ROW(#REF!)-ROW(#REF!)), ROW(104:104)), MATCH($B$6,#REF!, 0)),"")</f>
        <v/>
      </c>
      <c r="C118" s="5" t="str" cm="1">
        <f t="array" ref="C118">IFERROR(INDEX(#REF!,SMALL(IF(#REF!=rngInvoice,ROW(#REF!)-ROW(#REF!)), ROW(104:104)), MATCH($C$6,#REF!, 0)),"")</f>
        <v/>
      </c>
      <c r="D118" s="32"/>
      <c r="E118" s="26">
        <f>SUBTOTAL(109,E117)</f>
        <v>147.81</v>
      </c>
    </row>
    <row r="119" spans="1:5" ht="33.950000000000003" customHeight="1" x14ac:dyDescent="0.25">
      <c r="A119" s="35" t="s">
        <v>410</v>
      </c>
      <c r="B119" s="7" t="s">
        <v>43</v>
      </c>
      <c r="C119" s="5" t="s">
        <v>43</v>
      </c>
      <c r="D119" s="32" t="s">
        <v>44</v>
      </c>
      <c r="E119" s="30">
        <v>2069.36</v>
      </c>
    </row>
    <row r="120" spans="1:5" ht="33.950000000000003" customHeight="1" x14ac:dyDescent="0.25">
      <c r="A120" s="34" t="s">
        <v>435</v>
      </c>
      <c r="B120" s="7" t="str" cm="1">
        <f t="array" ref="B120">IFERROR(INDEX(#REF!,SMALL(IF(#REF!=rngInvoice,ROW(#REF!)-ROW(#REF!)), ROW(104:104)), MATCH($B$6,#REF!, 0)),"")</f>
        <v/>
      </c>
      <c r="C120" s="5" t="str" cm="1">
        <f t="array" ref="C120">IFERROR(INDEX(#REF!,SMALL(IF(#REF!=rngInvoice,ROW(#REF!)-ROW(#REF!)), ROW(104:104)), MATCH($C$6,#REF!, 0)),"")</f>
        <v/>
      </c>
      <c r="D120" s="32"/>
      <c r="E120" s="26">
        <f>SUBTOTAL(109,E119)</f>
        <v>2069.36</v>
      </c>
    </row>
    <row r="121" spans="1:5" ht="33.950000000000003" customHeight="1" x14ac:dyDescent="0.25">
      <c r="A121" s="35" t="s">
        <v>436</v>
      </c>
      <c r="B121" s="7" t="s">
        <v>43</v>
      </c>
      <c r="C121" s="5" t="s">
        <v>43</v>
      </c>
      <c r="D121" s="32" t="s">
        <v>44</v>
      </c>
      <c r="E121" s="30">
        <v>2693.48</v>
      </c>
    </row>
    <row r="122" spans="1:5" ht="33.950000000000003" customHeight="1" x14ac:dyDescent="0.25">
      <c r="A122" s="46" t="s">
        <v>437</v>
      </c>
      <c r="B122" s="7" t="str" cm="1">
        <f t="array" ref="B122">IFERROR(INDEX(#REF!,SMALL(IF(#REF!=rngInvoice,ROW(#REF!)-ROW(#REF!)), ROW(104:104)), MATCH($B$6,#REF!, 0)),"")</f>
        <v/>
      </c>
      <c r="C122" s="5" t="str" cm="1">
        <f t="array" ref="C122">IFERROR(INDEX(#REF!,SMALL(IF(#REF!=rngInvoice,ROW(#REF!)-ROW(#REF!)), ROW(104:104)), MATCH($C$6,#REF!, 0)),"")</f>
        <v/>
      </c>
      <c r="D122" s="32"/>
      <c r="E122" s="26">
        <f>SUBTOTAL(109,E121)</f>
        <v>2693.48</v>
      </c>
    </row>
    <row r="123" spans="1:5" ht="33.950000000000003" customHeight="1" x14ac:dyDescent="0.25">
      <c r="A123" s="35" t="s">
        <v>346</v>
      </c>
      <c r="B123" s="7" t="s">
        <v>43</v>
      </c>
      <c r="C123" s="5" t="s">
        <v>43</v>
      </c>
      <c r="D123" s="32" t="s">
        <v>44</v>
      </c>
      <c r="E123" s="30">
        <v>49.89</v>
      </c>
    </row>
    <row r="124" spans="1:5" ht="33.950000000000003" customHeight="1" x14ac:dyDescent="0.25">
      <c r="A124" s="34" t="s">
        <v>364</v>
      </c>
      <c r="B124" s="7" t="str" cm="1">
        <f t="array" ref="B124">IFERROR(INDEX(#REF!,SMALL(IF(#REF!=rngInvoice,ROW(#REF!)-ROW(#REF!)), ROW(104:104)), MATCH($B$6,#REF!, 0)),"")</f>
        <v/>
      </c>
      <c r="C124" s="5" t="str" cm="1">
        <f t="array" ref="C124">IFERROR(INDEX(#REF!,SMALL(IF(#REF!=rngInvoice,ROW(#REF!)-ROW(#REF!)), ROW(104:104)), MATCH($C$6,#REF!, 0)),"")</f>
        <v/>
      </c>
      <c r="D124" s="32"/>
      <c r="E124" s="26">
        <f>SUBTOTAL(109,E123)</f>
        <v>49.89</v>
      </c>
    </row>
    <row r="125" spans="1:5" ht="33.950000000000003" customHeight="1" x14ac:dyDescent="0.25">
      <c r="A125" s="35" t="s">
        <v>198</v>
      </c>
      <c r="B125" s="7" t="s">
        <v>43</v>
      </c>
      <c r="C125" s="5" t="s">
        <v>43</v>
      </c>
      <c r="D125" s="32" t="s">
        <v>44</v>
      </c>
      <c r="E125" s="30">
        <v>582.1</v>
      </c>
    </row>
    <row r="126" spans="1:5" ht="33.950000000000003" customHeight="1" x14ac:dyDescent="0.25">
      <c r="A126" s="34" t="s">
        <v>217</v>
      </c>
      <c r="B126" s="7" t="str" cm="1">
        <f t="array" ref="B126">IFERROR(INDEX(#REF!,SMALL(IF(#REF!=rngInvoice,ROW(#REF!)-ROW(#REF!)), ROW(104:104)), MATCH($B$6,#REF!, 0)),"")</f>
        <v/>
      </c>
      <c r="C126" s="5" t="str" cm="1">
        <f t="array" ref="C126">IFERROR(INDEX(#REF!,SMALL(IF(#REF!=rngInvoice,ROW(#REF!)-ROW(#REF!)), ROW(104:104)), MATCH($C$6,#REF!, 0)),"")</f>
        <v/>
      </c>
      <c r="D126" s="32"/>
      <c r="E126" s="26">
        <f>SUBTOTAL(109,E125)</f>
        <v>582.1</v>
      </c>
    </row>
    <row r="127" spans="1:5" ht="33.950000000000003" customHeight="1" x14ac:dyDescent="0.25">
      <c r="A127" s="35" t="s">
        <v>411</v>
      </c>
      <c r="B127" s="7" t="s">
        <v>43</v>
      </c>
      <c r="C127" s="5" t="s">
        <v>43</v>
      </c>
      <c r="D127" s="32" t="s">
        <v>44</v>
      </c>
      <c r="E127" s="30">
        <v>903.3</v>
      </c>
    </row>
    <row r="128" spans="1:5" ht="33.950000000000003" customHeight="1" x14ac:dyDescent="0.25">
      <c r="A128" s="34" t="s">
        <v>438</v>
      </c>
      <c r="B128" s="7" t="str" cm="1">
        <f t="array" ref="B128">IFERROR(INDEX(#REF!,SMALL(IF(#REF!=rngInvoice,ROW(#REF!)-ROW(#REF!)), ROW(104:104)), MATCH($B$6,#REF!, 0)),"")</f>
        <v/>
      </c>
      <c r="C128" s="5" t="str" cm="1">
        <f t="array" ref="C128">IFERROR(INDEX(#REF!,SMALL(IF(#REF!=rngInvoice,ROW(#REF!)-ROW(#REF!)), ROW(104:104)), MATCH($C$6,#REF!, 0)),"")</f>
        <v/>
      </c>
      <c r="D128" s="32"/>
      <c r="E128" s="26">
        <f>SUBTOTAL(109,E127)</f>
        <v>903.3</v>
      </c>
    </row>
    <row r="129" spans="1:5" ht="33.950000000000003" customHeight="1" x14ac:dyDescent="0.25">
      <c r="A129" s="35" t="s">
        <v>412</v>
      </c>
      <c r="B129" s="7" t="s">
        <v>43</v>
      </c>
      <c r="C129" s="5" t="s">
        <v>43</v>
      </c>
      <c r="D129" s="32" t="s">
        <v>44</v>
      </c>
      <c r="E129" s="30">
        <v>509.13</v>
      </c>
    </row>
    <row r="130" spans="1:5" ht="33.950000000000003" customHeight="1" x14ac:dyDescent="0.25">
      <c r="A130" s="34" t="s">
        <v>439</v>
      </c>
      <c r="B130" s="7" t="str" cm="1">
        <f t="array" ref="B130">IFERROR(INDEX(#REF!,SMALL(IF(#REF!=rngInvoice,ROW(#REF!)-ROW(#REF!)), ROW(104:104)), MATCH($B$6,#REF!, 0)),"")</f>
        <v/>
      </c>
      <c r="C130" s="5" t="str" cm="1">
        <f t="array" ref="C130">IFERROR(INDEX(#REF!,SMALL(IF(#REF!=rngInvoice,ROW(#REF!)-ROW(#REF!)), ROW(104:104)), MATCH($C$6,#REF!, 0)),"")</f>
        <v/>
      </c>
      <c r="D130" s="32"/>
      <c r="E130" s="26">
        <f>SUBTOTAL(109,E129)</f>
        <v>509.13</v>
      </c>
    </row>
    <row r="131" spans="1:5" ht="33.950000000000003" customHeight="1" x14ac:dyDescent="0.25">
      <c r="A131" s="46" t="s">
        <v>199</v>
      </c>
      <c r="B131" s="7" t="s">
        <v>43</v>
      </c>
      <c r="C131" s="5" t="s">
        <v>43</v>
      </c>
      <c r="D131" s="32" t="s">
        <v>44</v>
      </c>
      <c r="E131" s="30">
        <v>410.6</v>
      </c>
    </row>
    <row r="132" spans="1:5" ht="33.950000000000003" customHeight="1" x14ac:dyDescent="0.25">
      <c r="A132" s="34" t="s">
        <v>218</v>
      </c>
      <c r="B132" s="7" t="str" cm="1">
        <f t="array" ref="B132">IFERROR(INDEX(#REF!,SMALL(IF(#REF!=rngInvoice,ROW(#REF!)-ROW(#REF!)), ROW(124:124)), MATCH($B$6,#REF!, 0)),"")</f>
        <v/>
      </c>
      <c r="C132" s="5" t="str" cm="1">
        <f t="array" ref="C132">IFERROR(INDEX(#REF!,SMALL(IF(#REF!=rngInvoice,ROW(#REF!)-ROW(#REF!)), ROW(124:124)), MATCH($C$6,#REF!, 0)),"")</f>
        <v/>
      </c>
      <c r="D132" s="32"/>
      <c r="E132" s="26">
        <f>SUBTOTAL(109,E131)</f>
        <v>410.6</v>
      </c>
    </row>
    <row r="133" spans="1:5" ht="33.950000000000003" customHeight="1" x14ac:dyDescent="0.25">
      <c r="A133" s="46" t="s">
        <v>413</v>
      </c>
      <c r="B133" s="7" t="s">
        <v>43</v>
      </c>
      <c r="C133" s="5" t="s">
        <v>43</v>
      </c>
      <c r="D133" s="32" t="s">
        <v>44</v>
      </c>
      <c r="E133" s="30">
        <v>591.25</v>
      </c>
    </row>
    <row r="134" spans="1:5" ht="33.950000000000003" customHeight="1" x14ac:dyDescent="0.25">
      <c r="A134" s="35" t="s">
        <v>440</v>
      </c>
      <c r="B134" s="7" t="str" cm="1">
        <f t="array" ref="B134">IFERROR(INDEX(#REF!,SMALL(IF(#REF!=rngInvoice,ROW(#REF!)-ROW(#REF!)), ROW(124:124)), MATCH($B$6,#REF!, 0)),"")</f>
        <v/>
      </c>
      <c r="C134" s="5" t="str" cm="1">
        <f t="array" ref="C134">IFERROR(INDEX(#REF!,SMALL(IF(#REF!=rngInvoice,ROW(#REF!)-ROW(#REF!)), ROW(124:124)), MATCH($C$6,#REF!, 0)),"")</f>
        <v/>
      </c>
      <c r="D134" s="32"/>
      <c r="E134" s="26">
        <f>SUBTOTAL(109,E133)</f>
        <v>591.25</v>
      </c>
    </row>
    <row r="135" spans="1:5" ht="33.950000000000003" customHeight="1" x14ac:dyDescent="0.25">
      <c r="A135" s="46" t="s">
        <v>238</v>
      </c>
      <c r="B135" s="7" t="s">
        <v>43</v>
      </c>
      <c r="C135" s="5" t="s">
        <v>43</v>
      </c>
      <c r="D135" s="32" t="s">
        <v>44</v>
      </c>
      <c r="E135" s="30">
        <v>936.14</v>
      </c>
    </row>
    <row r="136" spans="1:5" ht="33.950000000000003" customHeight="1" x14ac:dyDescent="0.25">
      <c r="A136" s="35" t="s">
        <v>239</v>
      </c>
      <c r="B136" s="7" t="str" cm="1">
        <f t="array" ref="B136">IFERROR(INDEX(#REF!,SMALL(IF(#REF!=rngInvoice,ROW(#REF!)-ROW(#REF!)), ROW(124:124)), MATCH($B$6,#REF!, 0)),"")</f>
        <v/>
      </c>
      <c r="C136" s="5" t="str" cm="1">
        <f t="array" ref="C136">IFERROR(INDEX(#REF!,SMALL(IF(#REF!=rngInvoice,ROW(#REF!)-ROW(#REF!)), ROW(124:124)), MATCH($C$6,#REF!, 0)),"")</f>
        <v/>
      </c>
      <c r="D136" s="32"/>
      <c r="E136" s="26">
        <f>SUBTOTAL(109,E135)</f>
        <v>936.14</v>
      </c>
    </row>
    <row r="137" spans="1:5" ht="33.950000000000003" customHeight="1" x14ac:dyDescent="0.25">
      <c r="A137" s="46" t="s">
        <v>348</v>
      </c>
      <c r="B137" s="7" t="s">
        <v>43</v>
      </c>
      <c r="C137" s="5" t="s">
        <v>43</v>
      </c>
      <c r="D137" s="32" t="s">
        <v>44</v>
      </c>
      <c r="E137" s="30">
        <v>344.89</v>
      </c>
    </row>
    <row r="138" spans="1:5" ht="33.950000000000003" customHeight="1" x14ac:dyDescent="0.25">
      <c r="A138" s="35" t="s">
        <v>366</v>
      </c>
      <c r="B138" s="7" t="str" cm="1">
        <f t="array" ref="B138">IFERROR(INDEX(#REF!,SMALL(IF(#REF!=rngInvoice,ROW(#REF!)-ROW(#REF!)), ROW(124:124)), MATCH($B$6,#REF!, 0)),"")</f>
        <v/>
      </c>
      <c r="C138" s="5" t="str" cm="1">
        <f t="array" ref="C138">IFERROR(INDEX(#REF!,SMALL(IF(#REF!=rngInvoice,ROW(#REF!)-ROW(#REF!)), ROW(124:124)), MATCH($C$6,#REF!, 0)),"")</f>
        <v/>
      </c>
      <c r="D138" s="32"/>
      <c r="E138" s="26">
        <f>SUBTOTAL(109,E137)</f>
        <v>344.89</v>
      </c>
    </row>
    <row r="139" spans="1:5" ht="33.950000000000003" customHeight="1" x14ac:dyDescent="0.25">
      <c r="A139" s="46" t="s">
        <v>414</v>
      </c>
      <c r="B139" s="7" t="s">
        <v>43</v>
      </c>
      <c r="C139" s="5" t="s">
        <v>43</v>
      </c>
      <c r="D139" s="32" t="s">
        <v>44</v>
      </c>
      <c r="E139" s="30">
        <v>1018.26</v>
      </c>
    </row>
    <row r="140" spans="1:5" ht="33.950000000000003" customHeight="1" x14ac:dyDescent="0.25">
      <c r="A140" s="35" t="s">
        <v>441</v>
      </c>
      <c r="B140" s="7" t="str" cm="1">
        <f t="array" ref="B140">IFERROR(INDEX(#REF!,SMALL(IF(#REF!=rngInvoice,ROW(#REF!)-ROW(#REF!)), ROW(124:124)), MATCH($B$6,#REF!, 0)),"")</f>
        <v/>
      </c>
      <c r="C140" s="5" t="str" cm="1">
        <f t="array" ref="C140">IFERROR(INDEX(#REF!,SMALL(IF(#REF!=rngInvoice,ROW(#REF!)-ROW(#REF!)), ROW(124:124)), MATCH($C$6,#REF!, 0)),"")</f>
        <v/>
      </c>
      <c r="D140" s="32"/>
      <c r="E140" s="26">
        <f>SUBTOTAL(109,E139)</f>
        <v>1018.26</v>
      </c>
    </row>
    <row r="141" spans="1:5" ht="33.950000000000003" customHeight="1" x14ac:dyDescent="0.25">
      <c r="A141" s="46" t="s">
        <v>415</v>
      </c>
      <c r="B141" s="7" t="s">
        <v>43</v>
      </c>
      <c r="C141" s="5" t="s">
        <v>43</v>
      </c>
      <c r="D141" s="32" t="s">
        <v>44</v>
      </c>
      <c r="E141" s="30">
        <v>903.3</v>
      </c>
    </row>
    <row r="142" spans="1:5" ht="33.950000000000003" customHeight="1" x14ac:dyDescent="0.25">
      <c r="A142" s="35" t="s">
        <v>442</v>
      </c>
      <c r="B142" s="7" t="str" cm="1">
        <f t="array" ref="B142">IFERROR(INDEX(#REF!,SMALL(IF(#REF!=rngInvoice,ROW(#REF!)-ROW(#REF!)), ROW(124:124)), MATCH($B$6,#REF!, 0)),"")</f>
        <v/>
      </c>
      <c r="C142" s="5" t="str" cm="1">
        <f t="array" ref="C142">IFERROR(INDEX(#REF!,SMALL(IF(#REF!=rngInvoice,ROW(#REF!)-ROW(#REF!)), ROW(124:124)), MATCH($C$6,#REF!, 0)),"")</f>
        <v/>
      </c>
      <c r="D142" s="32"/>
      <c r="E142" s="26">
        <f>SUBTOTAL(109,E141)</f>
        <v>903.3</v>
      </c>
    </row>
    <row r="143" spans="1:5" ht="33.950000000000003" customHeight="1" x14ac:dyDescent="0.25">
      <c r="A143" s="46" t="s">
        <v>416</v>
      </c>
      <c r="B143" s="7" t="s">
        <v>43</v>
      </c>
      <c r="C143" s="5" t="s">
        <v>43</v>
      </c>
      <c r="D143" s="32" t="s">
        <v>44</v>
      </c>
      <c r="E143" s="30">
        <v>640.53</v>
      </c>
    </row>
    <row r="144" spans="1:5" ht="33.950000000000003" customHeight="1" x14ac:dyDescent="0.25">
      <c r="A144" s="35" t="s">
        <v>443</v>
      </c>
      <c r="B144" s="7" t="str" cm="1">
        <f t="array" ref="B144">IFERROR(INDEX(#REF!,SMALL(IF(#REF!=rngInvoice,ROW(#REF!)-ROW(#REF!)), ROW(124:124)), MATCH($B$6,#REF!, 0)),"")</f>
        <v/>
      </c>
      <c r="C144" s="5" t="str" cm="1">
        <f t="array" ref="C144">IFERROR(INDEX(#REF!,SMALL(IF(#REF!=rngInvoice,ROW(#REF!)-ROW(#REF!)), ROW(124:124)), MATCH($C$6,#REF!, 0)),"")</f>
        <v/>
      </c>
      <c r="D144" s="32"/>
      <c r="E144" s="26">
        <f>SUBTOTAL(109,E143)</f>
        <v>640.53</v>
      </c>
    </row>
    <row r="145" spans="1:5" ht="33.950000000000003" customHeight="1" x14ac:dyDescent="0.25">
      <c r="A145" s="46" t="s">
        <v>417</v>
      </c>
      <c r="B145" s="7" t="s">
        <v>43</v>
      </c>
      <c r="C145" s="5" t="s">
        <v>43</v>
      </c>
      <c r="D145" s="32" t="s">
        <v>44</v>
      </c>
      <c r="E145" s="30">
        <v>344.89</v>
      </c>
    </row>
    <row r="146" spans="1:5" ht="33.950000000000003" customHeight="1" x14ac:dyDescent="0.25">
      <c r="A146" s="35" t="s">
        <v>444</v>
      </c>
      <c r="B146" s="7" t="str" cm="1">
        <f t="array" ref="B146">IFERROR(INDEX(#REF!,SMALL(IF(#REF!=rngInvoice,ROW(#REF!)-ROW(#REF!)), ROW(124:124)), MATCH($B$6,#REF!, 0)),"")</f>
        <v/>
      </c>
      <c r="C146" s="5" t="str" cm="1">
        <f t="array" ref="C146">IFERROR(INDEX(#REF!,SMALL(IF(#REF!=rngInvoice,ROW(#REF!)-ROW(#REF!)), ROW(124:124)), MATCH($C$6,#REF!, 0)),"")</f>
        <v/>
      </c>
      <c r="D146" s="32"/>
      <c r="E146" s="26">
        <f>SUBTOTAL(109,E145)</f>
        <v>344.89</v>
      </c>
    </row>
    <row r="147" spans="1:5" ht="33.950000000000003" customHeight="1" x14ac:dyDescent="0.25">
      <c r="A147" s="46" t="s">
        <v>418</v>
      </c>
      <c r="B147" s="7" t="s">
        <v>43</v>
      </c>
      <c r="C147" s="5" t="s">
        <v>43</v>
      </c>
      <c r="D147" s="32" t="s">
        <v>44</v>
      </c>
      <c r="E147" s="30">
        <v>2348.5700000000002</v>
      </c>
    </row>
    <row r="148" spans="1:5" ht="33.950000000000003" customHeight="1" x14ac:dyDescent="0.25">
      <c r="A148" s="35" t="s">
        <v>445</v>
      </c>
      <c r="B148" s="7" t="str" cm="1">
        <f t="array" ref="B148">IFERROR(INDEX(#REF!,SMALL(IF(#REF!=rngInvoice,ROW(#REF!)-ROW(#REF!)), ROW(124:124)), MATCH($B$6,#REF!, 0)),"")</f>
        <v/>
      </c>
      <c r="C148" s="5" t="str" cm="1">
        <f t="array" ref="C148">IFERROR(INDEX(#REF!,SMALL(IF(#REF!=rngInvoice,ROW(#REF!)-ROW(#REF!)), ROW(124:124)), MATCH($C$6,#REF!, 0)),"")</f>
        <v/>
      </c>
      <c r="D148" s="32"/>
      <c r="E148" s="26">
        <f>SUBTOTAL(109,E147)</f>
        <v>2348.5700000000002</v>
      </c>
    </row>
    <row r="149" spans="1:5" ht="33.950000000000003" customHeight="1" x14ac:dyDescent="0.25">
      <c r="A149" s="46" t="s">
        <v>352</v>
      </c>
      <c r="B149" s="7" t="s">
        <v>43</v>
      </c>
      <c r="C149" s="5" t="s">
        <v>43</v>
      </c>
      <c r="D149" s="32" t="s">
        <v>44</v>
      </c>
      <c r="E149" s="30">
        <v>16.43</v>
      </c>
    </row>
    <row r="150" spans="1:5" ht="33.950000000000003" customHeight="1" x14ac:dyDescent="0.25">
      <c r="A150" s="35" t="s">
        <v>370</v>
      </c>
      <c r="B150" s="7" t="str" cm="1">
        <f t="array" ref="B150">IFERROR(INDEX(#REF!,SMALL(IF(#REF!=rngInvoice,ROW(#REF!)-ROW(#REF!)), ROW(124:124)), MATCH($B$6,#REF!, 0)),"")</f>
        <v/>
      </c>
      <c r="C150" s="5" t="str" cm="1">
        <f t="array" ref="C150">IFERROR(INDEX(#REF!,SMALL(IF(#REF!=rngInvoice,ROW(#REF!)-ROW(#REF!)), ROW(124:124)), MATCH($C$6,#REF!, 0)),"")</f>
        <v/>
      </c>
      <c r="D150" s="32"/>
      <c r="E150" s="26">
        <f>SUBTOTAL(109,E149)</f>
        <v>16.43</v>
      </c>
    </row>
    <row r="151" spans="1:5" ht="33.950000000000003" customHeight="1" x14ac:dyDescent="0.25">
      <c r="A151" s="46" t="s">
        <v>55</v>
      </c>
      <c r="B151" s="7" t="s">
        <v>43</v>
      </c>
      <c r="C151" s="5" t="s">
        <v>43</v>
      </c>
      <c r="D151" s="32" t="s">
        <v>44</v>
      </c>
      <c r="E151" s="30">
        <v>1391.52</v>
      </c>
    </row>
    <row r="152" spans="1:5" ht="33.950000000000003" customHeight="1" x14ac:dyDescent="0.25">
      <c r="A152" s="35" t="s">
        <v>56</v>
      </c>
      <c r="B152" s="7" t="str" cm="1">
        <f t="array" ref="B152">IFERROR(INDEX(#REF!,SMALL(IF(#REF!=rngInvoice,ROW(#REF!)-ROW(#REF!)), ROW(124:124)), MATCH($B$6,#REF!, 0)),"")</f>
        <v/>
      </c>
      <c r="C152" s="5" t="str" cm="1">
        <f t="array" ref="C152">IFERROR(INDEX(#REF!,SMALL(IF(#REF!=rngInvoice,ROW(#REF!)-ROW(#REF!)), ROW(124:124)), MATCH($C$6,#REF!, 0)),"")</f>
        <v/>
      </c>
      <c r="D152" s="32"/>
      <c r="E152" s="26">
        <f>SUBTOTAL(109,E151)</f>
        <v>1391.52</v>
      </c>
    </row>
    <row r="153" spans="1:5" ht="33.950000000000003" customHeight="1" x14ac:dyDescent="0.25">
      <c r="A153" s="46" t="s">
        <v>321</v>
      </c>
      <c r="B153" s="7" t="s">
        <v>43</v>
      </c>
      <c r="C153" s="5" t="s">
        <v>43</v>
      </c>
      <c r="D153" s="32" t="s">
        <v>44</v>
      </c>
      <c r="E153" s="30">
        <v>394.17</v>
      </c>
    </row>
    <row r="154" spans="1:5" ht="33.950000000000003" customHeight="1" x14ac:dyDescent="0.25">
      <c r="A154" s="35" t="s">
        <v>331</v>
      </c>
      <c r="B154" s="7" t="str" cm="1">
        <f t="array" ref="B154">IFERROR(INDEX(#REF!,SMALL(IF(#REF!=rngInvoice,ROW(#REF!)-ROW(#REF!)), ROW(124:124)), MATCH($B$6,#REF!, 0)),"")</f>
        <v/>
      </c>
      <c r="C154" s="5" t="str" cm="1">
        <f t="array" ref="C154">IFERROR(INDEX(#REF!,SMALL(IF(#REF!=rngInvoice,ROW(#REF!)-ROW(#REF!)), ROW(124:124)), MATCH($C$6,#REF!, 0)),"")</f>
        <v/>
      </c>
      <c r="D154" s="32"/>
      <c r="E154" s="26">
        <f>SUBTOTAL(109,E153)</f>
        <v>394.17</v>
      </c>
    </row>
    <row r="155" spans="1:5" ht="33.950000000000003" customHeight="1" x14ac:dyDescent="0.25">
      <c r="A155" s="46" t="s">
        <v>59</v>
      </c>
      <c r="B155" s="7" t="s">
        <v>43</v>
      </c>
      <c r="C155" s="5" t="s">
        <v>43</v>
      </c>
      <c r="D155" s="32" t="s">
        <v>44</v>
      </c>
      <c r="E155" s="30">
        <v>478.26</v>
      </c>
    </row>
    <row r="156" spans="1:5" ht="33.950000000000003" customHeight="1" x14ac:dyDescent="0.25">
      <c r="A156" s="35" t="s">
        <v>60</v>
      </c>
      <c r="B156" s="7" t="str" cm="1">
        <f t="array" ref="B156">IFERROR(INDEX(#REF!,SMALL(IF(#REF!=rngInvoice,ROW(#REF!)-ROW(#REF!)), ROW(149:149)), MATCH($B$6,#REF!, 0)),"")</f>
        <v/>
      </c>
      <c r="C156" s="5" t="str" cm="1">
        <f t="array" ref="C156">IFERROR(INDEX(#REF!,SMALL(IF(#REF!=rngInvoice,ROW(#REF!)-ROW(#REF!)), ROW(149:149)), MATCH($C$6,#REF!, 0)),"")</f>
        <v/>
      </c>
      <c r="D156" s="32"/>
      <c r="E156" s="26">
        <f>SUBTOTAL(109,E155)</f>
        <v>478.26</v>
      </c>
    </row>
    <row r="157" spans="1:5" ht="33.950000000000003" customHeight="1" x14ac:dyDescent="0.25">
      <c r="A157" s="46" t="s">
        <v>419</v>
      </c>
      <c r="B157" s="7" t="s">
        <v>43</v>
      </c>
      <c r="C157" s="5" t="s">
        <v>43</v>
      </c>
      <c r="D157" s="32" t="s">
        <v>44</v>
      </c>
      <c r="E157" s="30">
        <v>968.98</v>
      </c>
    </row>
    <row r="158" spans="1:5" ht="33.950000000000003" customHeight="1" x14ac:dyDescent="0.25">
      <c r="A158" s="35" t="s">
        <v>446</v>
      </c>
      <c r="B158" s="7" t="str" cm="1">
        <f t="array" ref="B158">IFERROR(INDEX(#REF!,SMALL(IF(#REF!=rngInvoice,ROW(#REF!)-ROW(#REF!)), ROW(149:149)), MATCH($B$6,#REF!, 0)),"")</f>
        <v/>
      </c>
      <c r="C158" s="5" t="str" cm="1">
        <f t="array" ref="C158">IFERROR(INDEX(#REF!,SMALL(IF(#REF!=rngInvoice,ROW(#REF!)-ROW(#REF!)), ROW(149:149)), MATCH($C$6,#REF!, 0)),"")</f>
        <v/>
      </c>
      <c r="D158" s="32"/>
      <c r="E158" s="26">
        <f>SUBTOTAL(109,E157)</f>
        <v>968.98</v>
      </c>
    </row>
    <row r="159" spans="1:5" ht="33.950000000000003" customHeight="1" x14ac:dyDescent="0.25">
      <c r="A159" s="46" t="s">
        <v>210</v>
      </c>
      <c r="B159" s="7" t="s">
        <v>43</v>
      </c>
      <c r="C159" s="5" t="s">
        <v>43</v>
      </c>
      <c r="D159" s="32" t="s">
        <v>44</v>
      </c>
      <c r="E159" s="30">
        <v>537.5</v>
      </c>
    </row>
    <row r="160" spans="1:5" ht="33.950000000000003" customHeight="1" x14ac:dyDescent="0.25">
      <c r="A160" s="35" t="s">
        <v>229</v>
      </c>
      <c r="B160" s="7" t="str" cm="1">
        <f t="array" ref="B160">IFERROR(INDEX(#REF!,SMALL(IF(#REF!=rngInvoice,ROW(#REF!)-ROW(#REF!)), ROW(149:149)), MATCH($B$6,#REF!, 0)),"")</f>
        <v/>
      </c>
      <c r="C160" s="5" t="str" cm="1">
        <f t="array" ref="C160">IFERROR(INDEX(#REF!,SMALL(IF(#REF!=rngInvoice,ROW(#REF!)-ROW(#REF!)), ROW(149:149)), MATCH($C$6,#REF!, 0)),"")</f>
        <v/>
      </c>
      <c r="D160" s="32"/>
      <c r="E160" s="26">
        <f>SUBTOTAL(109,E159)</f>
        <v>537.5</v>
      </c>
    </row>
    <row r="161" spans="1:5" ht="33.950000000000003" customHeight="1" x14ac:dyDescent="0.25">
      <c r="A161" s="46" t="s">
        <v>323</v>
      </c>
      <c r="B161" s="7" t="s">
        <v>43</v>
      </c>
      <c r="C161" s="5" t="s">
        <v>43</v>
      </c>
      <c r="D161" s="32" t="s">
        <v>44</v>
      </c>
      <c r="E161" s="30">
        <v>492.72</v>
      </c>
    </row>
    <row r="162" spans="1:5" ht="33.950000000000003" customHeight="1" x14ac:dyDescent="0.25">
      <c r="A162" s="35" t="s">
        <v>333</v>
      </c>
      <c r="B162" s="7" t="str" cm="1">
        <f t="array" ref="B162">IFERROR(INDEX(#REF!,SMALL(IF(#REF!=rngInvoice,ROW(#REF!)-ROW(#REF!)), ROW(149:149)), MATCH($B$6,#REF!, 0)),"")</f>
        <v/>
      </c>
      <c r="C162" s="5" t="str" cm="1">
        <f t="array" ref="C162">IFERROR(INDEX(#REF!,SMALL(IF(#REF!=rngInvoice,ROW(#REF!)-ROW(#REF!)), ROW(149:149)), MATCH($C$6,#REF!, 0)),"")</f>
        <v/>
      </c>
      <c r="D162" s="32"/>
      <c r="E162" s="26">
        <f>SUBTOTAL(109,E161)</f>
        <v>492.72</v>
      </c>
    </row>
    <row r="163" spans="1:5" ht="33.950000000000003" customHeight="1" x14ac:dyDescent="0.25">
      <c r="A163" s="46" t="s">
        <v>420</v>
      </c>
      <c r="B163" s="7" t="s">
        <v>43</v>
      </c>
      <c r="C163" s="5" t="s">
        <v>43</v>
      </c>
      <c r="D163" s="32" t="s">
        <v>44</v>
      </c>
      <c r="E163" s="30">
        <v>722.65</v>
      </c>
    </row>
    <row r="164" spans="1:5" ht="33.950000000000003" customHeight="1" x14ac:dyDescent="0.25">
      <c r="A164" s="35" t="s">
        <v>447</v>
      </c>
      <c r="B164" s="7" t="str" cm="1">
        <f t="array" ref="B164">IFERROR(INDEX(#REF!,SMALL(IF(#REF!=rngInvoice,ROW(#REF!)-ROW(#REF!)), ROW(149:149)), MATCH($B$6,#REF!, 0)),"")</f>
        <v/>
      </c>
      <c r="C164" s="5" t="str" cm="1">
        <f t="array" ref="C164">IFERROR(INDEX(#REF!,SMALL(IF(#REF!=rngInvoice,ROW(#REF!)-ROW(#REF!)), ROW(149:149)), MATCH($C$6,#REF!, 0)),"")</f>
        <v/>
      </c>
      <c r="D164" s="32"/>
      <c r="E164" s="26">
        <f>SUBTOTAL(109,E163)</f>
        <v>722.65</v>
      </c>
    </row>
    <row r="165" spans="1:5" ht="33.950000000000003" customHeight="1" x14ac:dyDescent="0.25">
      <c r="A165" s="46" t="s">
        <v>211</v>
      </c>
      <c r="B165" s="7" t="s">
        <v>43</v>
      </c>
      <c r="C165" s="5" t="s">
        <v>43</v>
      </c>
      <c r="D165" s="32" t="s">
        <v>44</v>
      </c>
      <c r="E165" s="30">
        <v>401.68</v>
      </c>
    </row>
    <row r="166" spans="1:5" ht="33.950000000000003" customHeight="1" x14ac:dyDescent="0.25">
      <c r="A166" s="35" t="s">
        <v>230</v>
      </c>
      <c r="B166" s="7" t="str" cm="1">
        <f t="array" ref="B166">IFERROR(INDEX(#REF!,SMALL(IF(#REF!=rngInvoice,ROW(#REF!)-ROW(#REF!)), ROW(149:149)), MATCH($B$6,#REF!, 0)),"")</f>
        <v/>
      </c>
      <c r="C166" s="5" t="str" cm="1">
        <f t="array" ref="C166">IFERROR(INDEX(#REF!,SMALL(IF(#REF!=rngInvoice,ROW(#REF!)-ROW(#REF!)), ROW(149:149)), MATCH($C$6,#REF!, 0)),"")</f>
        <v/>
      </c>
      <c r="D166" s="32"/>
      <c r="E166" s="26">
        <f>SUBTOTAL(109,E165)</f>
        <v>401.68</v>
      </c>
    </row>
    <row r="167" spans="1:5" ht="33.950000000000003" customHeight="1" x14ac:dyDescent="0.25">
      <c r="A167" s="46" t="s">
        <v>213</v>
      </c>
      <c r="B167" s="7" t="s">
        <v>43</v>
      </c>
      <c r="C167" s="5" t="s">
        <v>43</v>
      </c>
      <c r="D167" s="32" t="s">
        <v>44</v>
      </c>
      <c r="E167" s="30">
        <v>936.14</v>
      </c>
    </row>
    <row r="168" spans="1:5" ht="33.950000000000003" customHeight="1" x14ac:dyDescent="0.25">
      <c r="A168" s="35" t="s">
        <v>232</v>
      </c>
      <c r="B168" s="7" t="str" cm="1">
        <f t="array" ref="B168">IFERROR(INDEX(#REF!,SMALL(IF(#REF!=rngInvoice,ROW(#REF!)-ROW(#REF!)), ROW(161:161)), MATCH($B$6,#REF!, 0)),"")</f>
        <v/>
      </c>
      <c r="C168" s="5" t="str" cm="1">
        <f t="array" ref="C168">IFERROR(INDEX(#REF!,SMALL(IF(#REF!=rngInvoice,ROW(#REF!)-ROW(#REF!)), ROW(161:161)), MATCH($C$6,#REF!, 0)),"")</f>
        <v/>
      </c>
      <c r="D168" s="32"/>
      <c r="E168" s="26">
        <f>SUBTOTAL(109,E167)</f>
        <v>936.14</v>
      </c>
    </row>
    <row r="169" spans="1:5" ht="33.950000000000003" customHeight="1" x14ac:dyDescent="0.25">
      <c r="A169" s="46" t="s">
        <v>421</v>
      </c>
      <c r="B169" s="7" t="s">
        <v>43</v>
      </c>
      <c r="C169" s="5" t="s">
        <v>43</v>
      </c>
      <c r="D169" s="32" t="s">
        <v>44</v>
      </c>
      <c r="E169" s="30">
        <v>1051.0999999999999</v>
      </c>
    </row>
    <row r="170" spans="1:5" ht="33.950000000000003" customHeight="1" x14ac:dyDescent="0.25">
      <c r="A170" s="35" t="s">
        <v>448</v>
      </c>
      <c r="B170" s="7" t="str" cm="1">
        <f t="array" ref="B170">IFERROR(INDEX(#REF!,SMALL(IF(#REF!=rngInvoice,ROW(#REF!)-ROW(#REF!)), ROW(161:161)), MATCH($B$6,#REF!, 0)),"")</f>
        <v/>
      </c>
      <c r="C170" s="5" t="str" cm="1">
        <f t="array" ref="C170">IFERROR(INDEX(#REF!,SMALL(IF(#REF!=rngInvoice,ROW(#REF!)-ROW(#REF!)), ROW(161:161)), MATCH($C$6,#REF!, 0)),"")</f>
        <v/>
      </c>
      <c r="D170" s="32"/>
      <c r="E170" s="26">
        <f>SUBTOTAL(109,E169)</f>
        <v>1051.0999999999999</v>
      </c>
    </row>
    <row r="171" spans="1:5" ht="33.950000000000003" customHeight="1" x14ac:dyDescent="0.25">
      <c r="A171" s="46" t="s">
        <v>422</v>
      </c>
      <c r="B171" s="7" t="s">
        <v>43</v>
      </c>
      <c r="C171" s="5" t="s">
        <v>43</v>
      </c>
      <c r="D171" s="32" t="s">
        <v>44</v>
      </c>
      <c r="E171" s="30">
        <v>180.65</v>
      </c>
    </row>
    <row r="172" spans="1:5" ht="33.950000000000003" customHeight="1" x14ac:dyDescent="0.25">
      <c r="A172" s="35" t="s">
        <v>449</v>
      </c>
      <c r="B172" s="7" t="str" cm="1">
        <f t="array" ref="B172">IFERROR(INDEX(#REF!,SMALL(IF(#REF!=rngInvoice,ROW(#REF!)-ROW(#REF!)), ROW(161:161)), MATCH($B$6,#REF!, 0)),"")</f>
        <v/>
      </c>
      <c r="C172" s="5" t="str" cm="1">
        <f t="array" ref="C172">IFERROR(INDEX(#REF!,SMALL(IF(#REF!=rngInvoice,ROW(#REF!)-ROW(#REF!)), ROW(161:161)), MATCH($C$6,#REF!, 0)),"")</f>
        <v/>
      </c>
      <c r="D172" s="32"/>
      <c r="E172" s="26">
        <f>SUBTOTAL(109,E171)</f>
        <v>180.65</v>
      </c>
    </row>
    <row r="173" spans="1:5" ht="33.950000000000003" customHeight="1" x14ac:dyDescent="0.25">
      <c r="A173" s="46" t="s">
        <v>423</v>
      </c>
      <c r="B173" s="7" t="s">
        <v>43</v>
      </c>
      <c r="C173" s="5" t="s">
        <v>43</v>
      </c>
      <c r="D173" s="32" t="s">
        <v>44</v>
      </c>
      <c r="E173" s="30">
        <v>377.73</v>
      </c>
    </row>
    <row r="174" spans="1:5" ht="33.950000000000003" customHeight="1" x14ac:dyDescent="0.25">
      <c r="A174" s="35" t="s">
        <v>450</v>
      </c>
      <c r="B174" s="7" t="str" cm="1">
        <f t="array" ref="B174">IFERROR(INDEX(#REF!,SMALL(IF(#REF!=rngInvoice,ROW(#REF!)-ROW(#REF!)), ROW(161:161)), MATCH($B$6,#REF!, 0)),"")</f>
        <v/>
      </c>
      <c r="C174" s="5" t="str" cm="1">
        <f t="array" ref="C174">IFERROR(INDEX(#REF!,SMALL(IF(#REF!=rngInvoice,ROW(#REF!)-ROW(#REF!)), ROW(161:161)), MATCH($C$6,#REF!, 0)),"")</f>
        <v/>
      </c>
      <c r="D174" s="32"/>
      <c r="E174" s="26">
        <f>SUBTOTAL(109,E173)</f>
        <v>377.73</v>
      </c>
    </row>
    <row r="175" spans="1:5" ht="33.950000000000003" customHeight="1" x14ac:dyDescent="0.25">
      <c r="A175" s="46" t="s">
        <v>424</v>
      </c>
      <c r="B175" s="7" t="s">
        <v>43</v>
      </c>
      <c r="C175" s="5" t="s">
        <v>43</v>
      </c>
      <c r="D175" s="32" t="s">
        <v>44</v>
      </c>
      <c r="E175" s="30">
        <v>377.73</v>
      </c>
    </row>
    <row r="176" spans="1:5" ht="33.950000000000003" customHeight="1" x14ac:dyDescent="0.25">
      <c r="A176" s="35" t="s">
        <v>451</v>
      </c>
      <c r="B176" s="7" t="str" cm="1">
        <f t="array" ref="B176">IFERROR(INDEX(#REF!,SMALL(IF(#REF!=rngInvoice,ROW(#REF!)-ROW(#REF!)), ROW(161:161)), MATCH($B$6,#REF!, 0)),"")</f>
        <v/>
      </c>
      <c r="C176" s="5" t="str" cm="1">
        <f t="array" ref="C176">IFERROR(INDEX(#REF!,SMALL(IF(#REF!=rngInvoice,ROW(#REF!)-ROW(#REF!)), ROW(161:161)), MATCH($C$6,#REF!, 0)),"")</f>
        <v/>
      </c>
      <c r="D176" s="32"/>
      <c r="E176" s="26">
        <f>SUBTOTAL(109,E175)</f>
        <v>377.73</v>
      </c>
    </row>
    <row r="177" spans="1:5" ht="33.950000000000003" customHeight="1" x14ac:dyDescent="0.25">
      <c r="A177" s="35" t="s">
        <v>61</v>
      </c>
      <c r="B177" s="7" t="s">
        <v>43</v>
      </c>
      <c r="C177" s="5" t="s">
        <v>43</v>
      </c>
      <c r="D177" s="32" t="s">
        <v>44</v>
      </c>
      <c r="E177" s="30">
        <v>1033.19</v>
      </c>
    </row>
    <row r="178" spans="1:5" ht="33.950000000000003" customHeight="1" x14ac:dyDescent="0.25">
      <c r="A178" s="35" t="s">
        <v>62</v>
      </c>
      <c r="B178" s="7" t="str" cm="1">
        <f t="array" ref="B178">IFERROR(INDEX(#REF!,SMALL(IF(#REF!=rngInvoice,ROW(#REF!)-ROW(#REF!)), ROW(171:171)), MATCH($B$6,#REF!, 0)),"")</f>
        <v/>
      </c>
      <c r="C178" s="5" t="str" cm="1">
        <f t="array" ref="C178">IFERROR(INDEX(#REF!,SMALL(IF(#REF!=rngInvoice,ROW(#REF!)-ROW(#REF!)), ROW(171:171)), MATCH($C$6,#REF!, 0)),"")</f>
        <v/>
      </c>
      <c r="D178" s="32"/>
      <c r="E178" s="26">
        <f>SUBTOTAL(109,E177)</f>
        <v>1033.19</v>
      </c>
    </row>
    <row r="179" spans="1:5" ht="33.950000000000003" customHeight="1" x14ac:dyDescent="0.25">
      <c r="A179" s="13" t="s">
        <v>3</v>
      </c>
      <c r="B179" s="13"/>
      <c r="C179" s="14"/>
      <c r="D179" s="14"/>
      <c r="E179" s="27">
        <f>SUM(E52+E21+E23+E25+E28+E32+E34+E47+E54+E82+E49+E45+E43+E40+E57+E59+E61+E63+E65+E67+E69+E71+E73+E75+E77+E80+E84+E86+E88+E90+E92+E94+E96+E98+E100+E102+E104+E106+E108+E110+E112+E114+E116+E118+E120+E122+E126+E128+E130+E124+E36+E30+E132+E134+E136+E138+E140+E142+E144+E146+E148+E150+E152+E154+E156+E158+E160+E162+E164+E166+E168+E170+E172+E174+E176+E178)</f>
        <v>57922.910000000011</v>
      </c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7 A12:D14 C23:D25 C35 C82:D82 C36:D45 C33:D34 A15:A45 A48:A82 A83:D179">
    <cfRule type="expression" dxfId="24" priority="30">
      <formula>MOD(ROW(),2)=0</formula>
    </cfRule>
  </conditionalFormatting>
  <conditionalFormatting sqref="A46:C46 A47:D47">
    <cfRule type="expression" dxfId="23" priority="17">
      <formula>MOD(ROW(),2)=0</formula>
    </cfRule>
  </conditionalFormatting>
  <conditionalFormatting sqref="A8:D10 A11:C11">
    <cfRule type="expression" dxfId="22" priority="31">
      <formula>MOD(ROW(),2)=0</formula>
    </cfRule>
  </conditionalFormatting>
  <conditionalFormatting sqref="C22">
    <cfRule type="expression" dxfId="21" priority="27">
      <formula>MOD(ROW(),2)=0</formula>
    </cfRule>
  </conditionalFormatting>
  <conditionalFormatting sqref="C28:D28 C26:C27">
    <cfRule type="expression" dxfId="20" priority="21">
      <formula>MOD(ROW(),2)=0</formula>
    </cfRule>
  </conditionalFormatting>
  <conditionalFormatting sqref="C29">
    <cfRule type="expression" dxfId="19" priority="5">
      <formula>MOD(ROW(),2)=0</formula>
    </cfRule>
  </conditionalFormatting>
  <conditionalFormatting sqref="C31 C32:D32">
    <cfRule type="expression" dxfId="18" priority="13">
      <formula>MOD(ROW(),2)=0</formula>
    </cfRule>
  </conditionalFormatting>
  <conditionalFormatting sqref="C48">
    <cfRule type="expression" dxfId="17" priority="24">
      <formula>MOD(ROW(),2)=0</formula>
    </cfRule>
  </conditionalFormatting>
  <conditionalFormatting sqref="C53 C54:D80">
    <cfRule type="expression" dxfId="16" priority="11">
      <formula>MOD(ROW(),2)=0</formula>
    </cfRule>
  </conditionalFormatting>
  <conditionalFormatting sqref="C81">
    <cfRule type="expression" dxfId="15" priority="9">
      <formula>MOD(ROW(),2)=0</formula>
    </cfRule>
  </conditionalFormatting>
  <conditionalFormatting sqref="C15:D21">
    <cfRule type="expression" dxfId="14" priority="28">
      <formula>MOD(ROW(),2)=0</formula>
    </cfRule>
  </conditionalFormatting>
  <conditionalFormatting sqref="C30:D30">
    <cfRule type="expression" dxfId="13" priority="3">
      <formula>MOD(ROW(),2)=0</formula>
    </cfRule>
  </conditionalFormatting>
  <conditionalFormatting sqref="C49:D52">
    <cfRule type="expression" dxfId="12" priority="25">
      <formula>MOD(ROW(),2)=0</formula>
    </cfRule>
  </conditionalFormatting>
  <conditionalFormatting sqref="D11">
    <cfRule type="expression" dxfId="11" priority="29">
      <formula>MOD(ROW(),2)=0</formula>
    </cfRule>
  </conditionalFormatting>
  <conditionalFormatting sqref="D22">
    <cfRule type="expression" dxfId="10" priority="26">
      <formula>MOD(ROW(),2)=0</formula>
    </cfRule>
  </conditionalFormatting>
  <conditionalFormatting sqref="D26:D27">
    <cfRule type="expression" dxfId="9" priority="20">
      <formula>MOD(ROW(),2)=0</formula>
    </cfRule>
  </conditionalFormatting>
  <conditionalFormatting sqref="D29">
    <cfRule type="expression" dxfId="8" priority="4">
      <formula>MOD(ROW(),2)=0</formula>
    </cfRule>
  </conditionalFormatting>
  <conditionalFormatting sqref="D31">
    <cfRule type="expression" dxfId="7" priority="12">
      <formula>MOD(ROW(),2)=0</formula>
    </cfRule>
  </conditionalFormatting>
  <conditionalFormatting sqref="D35">
    <cfRule type="expression" dxfId="6" priority="7">
      <formula>MOD(ROW(),2)=0</formula>
    </cfRule>
  </conditionalFormatting>
  <conditionalFormatting sqref="D46">
    <cfRule type="expression" dxfId="5" priority="16">
      <formula>MOD(ROW(),2)=0</formula>
    </cfRule>
  </conditionalFormatting>
  <conditionalFormatting sqref="D48">
    <cfRule type="expression" dxfId="4" priority="23">
      <formula>MOD(ROW(),2)=0</formula>
    </cfRule>
  </conditionalFormatting>
  <conditionalFormatting sqref="D53">
    <cfRule type="expression" dxfId="3" priority="10">
      <formula>MOD(ROW(),2)=0</formula>
    </cfRule>
  </conditionalFormatting>
  <conditionalFormatting sqref="D81">
    <cfRule type="expression" dxfId="2" priority="8">
      <formula>MOD(ROW(),2)=0</formula>
    </cfRule>
  </conditionalFormatting>
  <conditionalFormatting sqref="E7:E179">
    <cfRule type="expression" dxfId="1" priority="1">
      <formula>MOD(ROW(),2)=0</formula>
    </cfRule>
    <cfRule type="expression" dxfId="0" priority="2">
      <formula>MOD(ROW(),2)=1</formula>
    </cfRule>
  </conditionalFormatting>
  <printOptions horizontalCentered="1"/>
  <pageMargins left="0.7" right="0.7" top="1" bottom="1" header="0.3" footer="0.3"/>
  <pageSetup paperSize="9" scale="67" fitToHeight="0" orientation="landscape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SIJEČANJ</vt:lpstr>
      <vt:lpstr>VELJAČA</vt:lpstr>
      <vt:lpstr>OŽUJAK</vt:lpstr>
      <vt:lpstr>TRAVANJ</vt:lpstr>
      <vt:lpstr>SVIBANJ</vt:lpstr>
      <vt:lpstr>LIPANJ</vt:lpstr>
      <vt:lpstr>SRPANJ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Snježana Žabec</cp:lastModifiedBy>
  <cp:lastPrinted>2026-05-12T10:11:02Z</cp:lastPrinted>
  <dcterms:created xsi:type="dcterms:W3CDTF">2016-11-01T03:33:07Z</dcterms:created>
  <dcterms:modified xsi:type="dcterms:W3CDTF">2026-08-04T07:02:41Z</dcterms:modified>
</cp:coreProperties>
</file>