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cdu006\hvz_data\Financije\Državna vatrogasna škola\2026\"/>
    </mc:Choice>
  </mc:AlternateContent>
  <xr:revisionPtr revIDLastSave="0" documentId="13_ncr:1_{AF000901-A053-4672-A059-37B6C3121C7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SIJEČANJ" sheetId="13" r:id="rId1"/>
    <sheet name="VELJAČA" sheetId="14" r:id="rId2"/>
    <sheet name="OŽUJAK" sheetId="15" r:id="rId3"/>
    <sheet name="TRAVANJ" sheetId="16" r:id="rId4"/>
  </sheets>
  <definedNames>
    <definedName name="Br_fakture">#REF!</definedName>
    <definedName name="NazivTvrtke" localSheetId="2">OŽUJAK!#REF!</definedName>
    <definedName name="NazivTvrtke" localSheetId="0">SIJEČANJ!#REF!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2">OŽUJAK!#REF!</definedName>
    <definedName name="rngInvoice" localSheetId="0">SIJEČANJ!#REF!</definedName>
    <definedName name="rngInvoice" localSheetId="3">TRAVANJ!#REF!</definedName>
    <definedName name="rngInvoice" localSheetId="1">VELJAČA!#REF!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6" l="1"/>
  <c r="I80" i="16" l="1"/>
  <c r="I76" i="16"/>
  <c r="E20" i="16"/>
  <c r="E47" i="16"/>
  <c r="E45" i="16"/>
  <c r="E34" i="16"/>
  <c r="E40" i="16"/>
  <c r="E43" i="16"/>
  <c r="B43" i="16" a="1"/>
  <c r="B43" i="16" s="1"/>
  <c r="C43" i="16" a="1"/>
  <c r="C43" i="16" s="1"/>
  <c r="B45" i="16" a="1"/>
  <c r="B45" i="16" s="1"/>
  <c r="C45" i="16" a="1"/>
  <c r="C45" i="16" s="1"/>
  <c r="B47" i="16" a="1"/>
  <c r="B47" i="16" s="1"/>
  <c r="C47" i="16" a="1"/>
  <c r="C47" i="16" s="1"/>
  <c r="E51" i="16"/>
  <c r="B51" i="16" a="1"/>
  <c r="B51" i="16" s="1"/>
  <c r="C51" i="16" a="1"/>
  <c r="C51" i="16" s="1"/>
  <c r="E53" i="16"/>
  <c r="E49" i="16"/>
  <c r="B49" i="16" a="1"/>
  <c r="B49" i="16" s="1"/>
  <c r="C49" i="16" a="1"/>
  <c r="C49" i="16" s="1"/>
  <c r="B53" i="16" a="1"/>
  <c r="B53" i="16" s="1"/>
  <c r="C53" i="16" a="1"/>
  <c r="C53" i="16" s="1"/>
  <c r="E73" i="16" a="1"/>
  <c r="E73" i="16" s="1"/>
  <c r="E101" i="16"/>
  <c r="E103" i="16"/>
  <c r="E105" i="16"/>
  <c r="E107" i="16"/>
  <c r="E109" i="16"/>
  <c r="E111" i="16"/>
  <c r="E113" i="16"/>
  <c r="E115" i="16"/>
  <c r="E117" i="16"/>
  <c r="E119" i="16"/>
  <c r="E121" i="16"/>
  <c r="E123" i="16"/>
  <c r="E125" i="16"/>
  <c r="E127" i="16"/>
  <c r="E129" i="16"/>
  <c r="E131" i="16"/>
  <c r="E133" i="16"/>
  <c r="E135" i="16"/>
  <c r="E137" i="16"/>
  <c r="E139" i="16"/>
  <c r="E141" i="16"/>
  <c r="E143" i="16"/>
  <c r="E145" i="16"/>
  <c r="B107" i="16" a="1"/>
  <c r="B107" i="16" s="1"/>
  <c r="C107" i="16" a="1"/>
  <c r="C107" i="16" s="1"/>
  <c r="E99" i="16"/>
  <c r="B131" i="16" a="1"/>
  <c r="B131" i="16" s="1"/>
  <c r="C131" i="16" a="1"/>
  <c r="C131" i="16" s="1"/>
  <c r="B145" i="16" a="1"/>
  <c r="B145" i="16" s="1"/>
  <c r="C145" i="16" a="1"/>
  <c r="C145" i="16" s="1"/>
  <c r="B141" i="16" a="1"/>
  <c r="B141" i="16" s="1"/>
  <c r="C141" i="16" a="1"/>
  <c r="C141" i="16" s="1"/>
  <c r="B143" i="16" a="1"/>
  <c r="B143" i="16" s="1"/>
  <c r="C143" i="16" a="1"/>
  <c r="C143" i="16" s="1"/>
  <c r="B133" i="16" a="1"/>
  <c r="B133" i="16" s="1"/>
  <c r="C133" i="16" a="1"/>
  <c r="C133" i="16" s="1"/>
  <c r="B135" i="16" a="1"/>
  <c r="B135" i="16" s="1"/>
  <c r="C135" i="16" a="1"/>
  <c r="C135" i="16" s="1"/>
  <c r="B137" i="16" a="1"/>
  <c r="B137" i="16" s="1"/>
  <c r="C137" i="16" a="1"/>
  <c r="C137" i="16" s="1"/>
  <c r="B139" i="16" a="1"/>
  <c r="B139" i="16" s="1"/>
  <c r="C139" i="16" a="1"/>
  <c r="C139" i="16" s="1"/>
  <c r="B99" i="16" a="1"/>
  <c r="B99" i="16" s="1"/>
  <c r="C99" i="16" a="1"/>
  <c r="C99" i="16" s="1"/>
  <c r="B101" i="16" a="1"/>
  <c r="B101" i="16" s="1"/>
  <c r="C101" i="16" a="1"/>
  <c r="C101" i="16" s="1"/>
  <c r="B103" i="16" a="1"/>
  <c r="B103" i="16" s="1"/>
  <c r="C103" i="16" a="1"/>
  <c r="C103" i="16" s="1"/>
  <c r="B105" i="16" a="1"/>
  <c r="B105" i="16" s="1"/>
  <c r="C105" i="16" a="1"/>
  <c r="C105" i="16" s="1"/>
  <c r="B109" i="16" a="1"/>
  <c r="B109" i="16" s="1"/>
  <c r="C109" i="16" a="1"/>
  <c r="C109" i="16" s="1"/>
  <c r="B111" i="16" a="1"/>
  <c r="B111" i="16" s="1"/>
  <c r="C111" i="16" a="1"/>
  <c r="C111" i="16" s="1"/>
  <c r="B113" i="16" a="1"/>
  <c r="B113" i="16" s="1"/>
  <c r="C113" i="16" a="1"/>
  <c r="C113" i="16" s="1"/>
  <c r="B115" i="16" a="1"/>
  <c r="B115" i="16" s="1"/>
  <c r="C115" i="16" a="1"/>
  <c r="C115" i="16" s="1"/>
  <c r="B117" i="16" a="1"/>
  <c r="B117" i="16" s="1"/>
  <c r="C117" i="16" a="1"/>
  <c r="C117" i="16" s="1"/>
  <c r="B119" i="16" a="1"/>
  <c r="B119" i="16" s="1"/>
  <c r="C119" i="16" a="1"/>
  <c r="C119" i="16" s="1"/>
  <c r="B121" i="16" a="1"/>
  <c r="B121" i="16" s="1"/>
  <c r="C121" i="16" a="1"/>
  <c r="C121" i="16" s="1"/>
  <c r="B123" i="16" a="1"/>
  <c r="B123" i="16" s="1"/>
  <c r="C123" i="16" a="1"/>
  <c r="C123" i="16" s="1"/>
  <c r="B125" i="16" a="1"/>
  <c r="B125" i="16" s="1"/>
  <c r="C125" i="16" a="1"/>
  <c r="C125" i="16" s="1"/>
  <c r="B127" i="16" a="1"/>
  <c r="B127" i="16" s="1"/>
  <c r="C127" i="16" a="1"/>
  <c r="C127" i="16" s="1"/>
  <c r="B129" i="16" a="1"/>
  <c r="B129" i="16" s="1"/>
  <c r="C129" i="16" a="1"/>
  <c r="C129" i="16" s="1"/>
  <c r="E83" i="16"/>
  <c r="E97" i="16" l="1"/>
  <c r="C97" i="16" a="1"/>
  <c r="C97" i="16" s="1"/>
  <c r="B97" i="16" a="1"/>
  <c r="B97" i="16" s="1"/>
  <c r="E95" i="16"/>
  <c r="C95" i="16" a="1"/>
  <c r="C95" i="16" s="1"/>
  <c r="B95" i="16" a="1"/>
  <c r="B95" i="16" s="1"/>
  <c r="E93" i="16"/>
  <c r="C93" i="16" a="1"/>
  <c r="C93" i="16" s="1"/>
  <c r="B93" i="16" a="1"/>
  <c r="B93" i="16" s="1"/>
  <c r="E91" i="16"/>
  <c r="C91" i="16" a="1"/>
  <c r="C91" i="16" s="1"/>
  <c r="B91" i="16" a="1"/>
  <c r="B91" i="16" s="1"/>
  <c r="E89" i="16"/>
  <c r="C89" i="16" a="1"/>
  <c r="C89" i="16" s="1"/>
  <c r="B89" i="16" a="1"/>
  <c r="B89" i="16" s="1"/>
  <c r="E87" i="16"/>
  <c r="C87" i="16" a="1"/>
  <c r="C87" i="16" s="1"/>
  <c r="B87" i="16" a="1"/>
  <c r="B87" i="16" s="1"/>
  <c r="E85" i="16"/>
  <c r="C85" i="16" a="1"/>
  <c r="C85" i="16" s="1"/>
  <c r="B85" i="16" a="1"/>
  <c r="B85" i="16" s="1"/>
  <c r="C83" i="16" a="1"/>
  <c r="C83" i="16" s="1"/>
  <c r="B83" i="16" a="1"/>
  <c r="B83" i="16" s="1"/>
  <c r="E81" i="16"/>
  <c r="C81" i="16" a="1"/>
  <c r="C81" i="16" s="1"/>
  <c r="B81" i="16" a="1"/>
  <c r="B81" i="16" s="1"/>
  <c r="E79" i="16"/>
  <c r="C79" i="16" a="1"/>
  <c r="C79" i="16" s="1"/>
  <c r="B79" i="16" a="1"/>
  <c r="B79" i="16" s="1"/>
  <c r="E77" i="16"/>
  <c r="E75" i="16"/>
  <c r="C75" i="16" a="1"/>
  <c r="C75" i="16" s="1"/>
  <c r="B75" i="16" a="1"/>
  <c r="B75" i="16" s="1"/>
  <c r="C73" i="16" a="1"/>
  <c r="C73" i="16" s="1"/>
  <c r="B73" i="16" a="1"/>
  <c r="B73" i="16" s="1"/>
  <c r="E70" i="16"/>
  <c r="C70" i="16" a="1"/>
  <c r="C70" i="16" s="1"/>
  <c r="B70" i="16" a="1"/>
  <c r="B70" i="16" s="1"/>
  <c r="E68" i="16"/>
  <c r="C68" i="16" a="1"/>
  <c r="C68" i="16" s="1"/>
  <c r="B68" i="16" a="1"/>
  <c r="B68" i="16" s="1"/>
  <c r="E65" i="16"/>
  <c r="C65" i="16" a="1"/>
  <c r="C65" i="16" s="1"/>
  <c r="B65" i="16" a="1"/>
  <c r="B65" i="16" s="1"/>
  <c r="E63" i="16"/>
  <c r="C63" i="16" a="1"/>
  <c r="C63" i="16" s="1"/>
  <c r="B63" i="16" a="1"/>
  <c r="B63" i="16" s="1"/>
  <c r="E61" i="16"/>
  <c r="B61" i="16" a="1"/>
  <c r="B61" i="16" s="1"/>
  <c r="E59" i="16"/>
  <c r="C59" i="16" a="1"/>
  <c r="C59" i="16" s="1"/>
  <c r="B59" i="16" a="1"/>
  <c r="B59" i="16" s="1"/>
  <c r="E57" i="16"/>
  <c r="E55" i="16"/>
  <c r="B55" i="16" a="1"/>
  <c r="B55" i="16" s="1"/>
  <c r="C40" i="16" a="1"/>
  <c r="C40" i="16" s="1"/>
  <c r="B40" i="16" a="1"/>
  <c r="B40" i="16" s="1"/>
  <c r="C36" i="16" a="1"/>
  <c r="C36" i="16" s="1"/>
  <c r="B36" i="16" a="1"/>
  <c r="B36" i="16" s="1"/>
  <c r="E30" i="16"/>
  <c r="C30" i="16" a="1"/>
  <c r="C30" i="16" s="1"/>
  <c r="B30" i="16" a="1"/>
  <c r="B30" i="16" s="1"/>
  <c r="E28" i="16"/>
  <c r="C28" i="16" a="1"/>
  <c r="C28" i="16" s="1"/>
  <c r="B28" i="16" a="1"/>
  <c r="B28" i="16" s="1"/>
  <c r="E26" i="16"/>
  <c r="C26" i="16" a="1"/>
  <c r="C26" i="16" s="1"/>
  <c r="B26" i="16" a="1"/>
  <c r="B26" i="16" s="1"/>
  <c r="E24" i="16"/>
  <c r="E22" i="16"/>
  <c r="C22" i="16" a="1"/>
  <c r="C22" i="16" s="1"/>
  <c r="B22" i="16" a="1"/>
  <c r="B22" i="16" s="1"/>
  <c r="E17" i="16"/>
  <c r="C16" i="16" a="1"/>
  <c r="C16" i="16" s="1"/>
  <c r="B16" i="16" a="1"/>
  <c r="B16" i="16" s="1"/>
  <c r="C14" i="16" a="1"/>
  <c r="C14" i="16" s="1"/>
  <c r="B14" i="16" a="1"/>
  <c r="B14" i="16" s="1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E94" i="15"/>
  <c r="E91" i="15"/>
  <c r="E88" i="15"/>
  <c r="B88" i="15" a="1"/>
  <c r="B88" i="15" s="1"/>
  <c r="C88" i="15" a="1"/>
  <c r="C88" i="15" s="1"/>
  <c r="E85" i="15"/>
  <c r="E80" i="15"/>
  <c r="E78" i="15"/>
  <c r="E76" i="15"/>
  <c r="E74" i="15"/>
  <c r="E72" i="15"/>
  <c r="B72" i="15" a="1"/>
  <c r="B72" i="15" s="1"/>
  <c r="C72" i="15" a="1"/>
  <c r="C72" i="15" s="1"/>
  <c r="B74" i="15" a="1"/>
  <c r="B74" i="15" s="1"/>
  <c r="C74" i="15" a="1"/>
  <c r="C74" i="15" s="1"/>
  <c r="B76" i="15" a="1"/>
  <c r="B76" i="15" s="1"/>
  <c r="C76" i="15" a="1"/>
  <c r="C76" i="15" s="1"/>
  <c r="B78" i="15" a="1"/>
  <c r="B78" i="15" s="1"/>
  <c r="C78" i="15" a="1"/>
  <c r="C78" i="15" s="1"/>
  <c r="B80" i="15" a="1"/>
  <c r="B80" i="15" s="1"/>
  <c r="C80" i="15" a="1"/>
  <c r="C80" i="15" s="1"/>
  <c r="B85" i="15" a="1"/>
  <c r="B85" i="15" s="1"/>
  <c r="C85" i="15" a="1"/>
  <c r="C85" i="15" s="1"/>
  <c r="B91" i="15" a="1"/>
  <c r="B91" i="15" s="1"/>
  <c r="C91" i="15" a="1"/>
  <c r="C91" i="15" s="1"/>
  <c r="E39" i="15"/>
  <c r="B39" i="15" a="1"/>
  <c r="B39" i="15" s="1"/>
  <c r="C39" i="15" a="1"/>
  <c r="C39" i="15" s="1"/>
  <c r="E43" i="15"/>
  <c r="B43" i="15" a="1"/>
  <c r="B43" i="15" s="1"/>
  <c r="C43" i="15" a="1"/>
  <c r="C43" i="15" s="1"/>
  <c r="E93" i="15"/>
  <c r="C93" i="15" a="1"/>
  <c r="C93" i="15" s="1"/>
  <c r="B93" i="15" a="1"/>
  <c r="B93" i="15" s="1"/>
  <c r="E70" i="15"/>
  <c r="E68" i="15"/>
  <c r="C68" i="15" a="1"/>
  <c r="C68" i="15" s="1"/>
  <c r="B68" i="15" a="1"/>
  <c r="B68" i="15" s="1"/>
  <c r="E66" i="15"/>
  <c r="C66" i="15" a="1"/>
  <c r="C66" i="15" s="1"/>
  <c r="B66" i="15" a="1"/>
  <c r="B66" i="15" s="1"/>
  <c r="E64" i="15"/>
  <c r="E62" i="15"/>
  <c r="C62" i="15" a="1"/>
  <c r="C62" i="15" s="1"/>
  <c r="B62" i="15" a="1"/>
  <c r="B62" i="15" s="1"/>
  <c r="E60" i="15"/>
  <c r="C60" i="15" a="1"/>
  <c r="C60" i="15" s="1"/>
  <c r="B60" i="15" a="1"/>
  <c r="B60" i="15" s="1"/>
  <c r="E57" i="15"/>
  <c r="C57" i="15" a="1"/>
  <c r="C57" i="15" s="1"/>
  <c r="B57" i="15" a="1"/>
  <c r="B57" i="15" s="1"/>
  <c r="E55" i="15"/>
  <c r="C55" i="15" a="1"/>
  <c r="C55" i="15" s="1"/>
  <c r="B55" i="15" a="1"/>
  <c r="B55" i="15" s="1"/>
  <c r="E53" i="15"/>
  <c r="B53" i="15" a="1"/>
  <c r="B53" i="15" s="1"/>
  <c r="E51" i="15"/>
  <c r="C51" i="15" a="1"/>
  <c r="C51" i="15" s="1"/>
  <c r="B51" i="15" a="1"/>
  <c r="B51" i="15" s="1"/>
  <c r="E49" i="15"/>
  <c r="E47" i="15"/>
  <c r="B47" i="15" a="1"/>
  <c r="B47" i="15" s="1"/>
  <c r="E45" i="15"/>
  <c r="C45" i="15" a="1"/>
  <c r="C45" i="15" s="1"/>
  <c r="B45" i="15" a="1"/>
  <c r="B45" i="15" s="1"/>
  <c r="E37" i="15"/>
  <c r="C37" i="15" a="1"/>
  <c r="C37" i="15" s="1"/>
  <c r="B37" i="15" a="1"/>
  <c r="B37" i="15" s="1"/>
  <c r="E31" i="15"/>
  <c r="C31" i="15" a="1"/>
  <c r="C31" i="15" s="1"/>
  <c r="B31" i="15" a="1"/>
  <c r="B31" i="15" s="1"/>
  <c r="C29" i="15" a="1"/>
  <c r="C29" i="15" s="1"/>
  <c r="B29" i="15" a="1"/>
  <c r="B29" i="15" s="1"/>
  <c r="E27" i="15"/>
  <c r="C27" i="15" a="1"/>
  <c r="C27" i="15" s="1"/>
  <c r="B27" i="15" a="1"/>
  <c r="B27" i="15" s="1"/>
  <c r="E24" i="15"/>
  <c r="E22" i="15"/>
  <c r="C22" i="15" a="1"/>
  <c r="C22" i="15" s="1"/>
  <c r="B22" i="15" a="1"/>
  <c r="B22" i="15" s="1"/>
  <c r="E20" i="15"/>
  <c r="E17" i="15"/>
  <c r="C16" i="15" a="1"/>
  <c r="C16" i="15" s="1"/>
  <c r="B16" i="15" a="1"/>
  <c r="B16" i="15" s="1"/>
  <c r="C14" i="15" a="1"/>
  <c r="C14" i="15" s="1"/>
  <c r="B14" i="15" a="1"/>
  <c r="B14" i="15" s="1"/>
  <c r="C13" i="15" a="1"/>
  <c r="C13" i="15" s="1"/>
  <c r="B13" i="15" a="1"/>
  <c r="B13" i="15" s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20" i="14"/>
  <c r="E146" i="16" l="1"/>
  <c r="I18" i="16" s="1"/>
  <c r="E58" i="14"/>
  <c r="E60" i="14"/>
  <c r="C60" i="14" a="1"/>
  <c r="C60" i="14" s="1"/>
  <c r="B60" i="14" a="1"/>
  <c r="B60" i="14" s="1"/>
  <c r="E56" i="14"/>
  <c r="C56" i="14" a="1"/>
  <c r="C56" i="14" s="1"/>
  <c r="B56" i="14" a="1"/>
  <c r="B56" i="14" s="1"/>
  <c r="E54" i="14"/>
  <c r="C54" i="14" a="1"/>
  <c r="C54" i="14" s="1"/>
  <c r="B54" i="14" a="1"/>
  <c r="B54" i="14" s="1"/>
  <c r="E51" i="14"/>
  <c r="C51" i="14" a="1"/>
  <c r="C51" i="14" s="1"/>
  <c r="B51" i="14" a="1"/>
  <c r="B51" i="14" s="1"/>
  <c r="E37" i="14"/>
  <c r="E29" i="14"/>
  <c r="C29" i="14" a="1"/>
  <c r="C29" i="14" s="1"/>
  <c r="B29" i="14" a="1"/>
  <c r="B29" i="14" s="1"/>
  <c r="C37" i="14" a="1"/>
  <c r="C37" i="14" s="1"/>
  <c r="B37" i="14" a="1"/>
  <c r="B37" i="14" s="1"/>
  <c r="E39" i="14"/>
  <c r="C39" i="14" a="1"/>
  <c r="C39" i="14" s="1"/>
  <c r="B39" i="14" a="1"/>
  <c r="B39" i="14" s="1"/>
  <c r="E41" i="14"/>
  <c r="B41" i="14" a="1"/>
  <c r="B41" i="14" s="1"/>
  <c r="E31" i="14"/>
  <c r="C31" i="14" a="1"/>
  <c r="C31" i="14" s="1"/>
  <c r="B31" i="14" a="1"/>
  <c r="B31" i="14" s="1"/>
  <c r="E27" i="14"/>
  <c r="C27" i="14" a="1"/>
  <c r="C27" i="14" s="1"/>
  <c r="B27" i="14" a="1"/>
  <c r="B27" i="14" s="1"/>
  <c r="E64" i="14"/>
  <c r="E62" i="14"/>
  <c r="C62" i="14" a="1"/>
  <c r="C62" i="14" s="1"/>
  <c r="B62" i="14" a="1"/>
  <c r="B62" i="14" s="1"/>
  <c r="E47" i="14"/>
  <c r="B47" i="14" a="1"/>
  <c r="B47" i="14" s="1"/>
  <c r="E24" i="14"/>
  <c r="E22" i="14"/>
  <c r="C22" i="14" a="1"/>
  <c r="C22" i="14" s="1"/>
  <c r="B22" i="14" a="1"/>
  <c r="B22" i="14" s="1"/>
  <c r="E84" i="14"/>
  <c r="B84" i="14" a="1"/>
  <c r="B84" i="14" s="1"/>
  <c r="C84" i="14" a="1"/>
  <c r="C84" i="14" s="1"/>
  <c r="E82" i="14"/>
  <c r="C82" i="14" a="1"/>
  <c r="C82" i="14" s="1"/>
  <c r="B82" i="14" a="1"/>
  <c r="B82" i="14" s="1"/>
  <c r="E80" i="14"/>
  <c r="C80" i="14" a="1"/>
  <c r="C80" i="14" s="1"/>
  <c r="B80" i="14" a="1"/>
  <c r="B80" i="14" s="1"/>
  <c r="E78" i="14"/>
  <c r="C78" i="14" a="1"/>
  <c r="C78" i="14" s="1"/>
  <c r="B78" i="14" a="1"/>
  <c r="B78" i="14" s="1"/>
  <c r="E76" i="14"/>
  <c r="C76" i="14" a="1"/>
  <c r="C76" i="14" s="1"/>
  <c r="B76" i="14" a="1"/>
  <c r="B76" i="14" s="1"/>
  <c r="E74" i="14"/>
  <c r="C74" i="14" a="1"/>
  <c r="C74" i="14" s="1"/>
  <c r="B74" i="14" a="1"/>
  <c r="B74" i="14" s="1"/>
  <c r="E72" i="14"/>
  <c r="C72" i="14" a="1"/>
  <c r="C72" i="14" s="1"/>
  <c r="B72" i="14" a="1"/>
  <c r="B72" i="14" s="1"/>
  <c r="E70" i="14"/>
  <c r="C70" i="14" a="1"/>
  <c r="C70" i="14" s="1"/>
  <c r="B70" i="14" a="1"/>
  <c r="B70" i="14" s="1"/>
  <c r="E68" i="14"/>
  <c r="C68" i="14" a="1"/>
  <c r="C68" i="14" s="1"/>
  <c r="B68" i="14" a="1"/>
  <c r="B68" i="14" s="1"/>
  <c r="E66" i="14"/>
  <c r="C66" i="14" a="1"/>
  <c r="C66" i="14" s="1"/>
  <c r="B66" i="14" a="1"/>
  <c r="B66" i="14" s="1"/>
  <c r="I70" i="14" l="1"/>
  <c r="I62" i="14"/>
  <c r="E17" i="14" l="1"/>
  <c r="B16" i="14" a="1"/>
  <c r="B16" i="14" s="1"/>
  <c r="C16" i="14" a="1"/>
  <c r="C16" i="14" s="1"/>
  <c r="B14" i="14" a="1"/>
  <c r="B14" i="14" s="1"/>
  <c r="C14" i="14" a="1"/>
  <c r="C14" i="14" s="1"/>
  <c r="E49" i="14"/>
  <c r="C49" i="14" a="1"/>
  <c r="C49" i="14" s="1"/>
  <c r="B49" i="14" a="1"/>
  <c r="B49" i="14" s="1"/>
  <c r="E45" i="14"/>
  <c r="C45" i="14" a="1"/>
  <c r="C45" i="14" s="1"/>
  <c r="B45" i="14" a="1"/>
  <c r="B45" i="14" s="1"/>
  <c r="E43" i="14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E25" i="13"/>
  <c r="E24" i="13"/>
  <c r="B24" i="13" a="1"/>
  <c r="B24" i="13" s="1"/>
  <c r="E22" i="13"/>
  <c r="E20" i="13"/>
  <c r="I22" i="14" l="1"/>
  <c r="E85" i="14"/>
  <c r="B20" i="13" a="1"/>
  <c r="B20" i="13" s="1"/>
  <c r="C20" i="13" a="1"/>
  <c r="C20" i="13" s="1"/>
  <c r="B22" i="13" a="1"/>
  <c r="B22" i="13" s="1"/>
  <c r="C22" i="13" a="1"/>
  <c r="C22" i="13" s="1"/>
  <c r="E18" i="13" l="1"/>
  <c r="E15" i="13"/>
  <c r="C13" i="13" a="1"/>
  <c r="C13" i="13" s="1"/>
  <c r="B13" i="13" a="1"/>
  <c r="B13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<sst xmlns="http://schemas.openxmlformats.org/spreadsheetml/2006/main" count="780" uniqueCount="280">
  <si>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</si>
  <si>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</si>
  <si>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</si>
  <si>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</si>
  <si>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</si>
  <si>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</si>
  <si>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</si>
  <si>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</si>
  <si>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</si>
  <si>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</si>
  <si>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</si>
  <si>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Naziv ustanove: Državna vatrogasna škola</t>
  </si>
  <si>
    <t>Adresa: Ksaverska cesta 107</t>
  </si>
  <si>
    <t>Poštanski broj i grad: 10000 Zagreb</t>
  </si>
  <si>
    <t>T: Telefonski broj: 01/2641-657</t>
  </si>
  <si>
    <t>E-pošta: dvskola@dvskola.hr</t>
  </si>
  <si>
    <t>Web-mjesto: https://dvskola.hr</t>
  </si>
  <si>
    <t>3131 DOPRINOS NA BRUTO ZA MIO S POVEĆANIM TRAJANJEM</t>
  </si>
  <si>
    <t>3132 DOPRINOS NA BRUTO ZA ZDRAVSTVENO OSIGURANJE</t>
  </si>
  <si>
    <t>Kategorija 1</t>
  </si>
  <si>
    <t>Kategorija 2</t>
  </si>
  <si>
    <t>3114 PLAĆE ZA POSEBNE UVJETE RADA</t>
  </si>
  <si>
    <t>NARODNE NOVINE D.D.</t>
  </si>
  <si>
    <t>3233 USLUGE PROMIDŽBE I INFORMIRANJA</t>
  </si>
  <si>
    <t>UKUPNO:NARODNE NOVINE D.D.</t>
  </si>
  <si>
    <t>3232 USLUGE TEKUĆEG I INVESTICIJSKOG ODRŽAVANJA</t>
  </si>
  <si>
    <t>INA - INDUSTRIJA NAFTE D.D.</t>
  </si>
  <si>
    <t>3223 ENERGIJA</t>
  </si>
  <si>
    <t>OSIJEK</t>
  </si>
  <si>
    <t>UKUPNO:INA INDUSTRIJA NAFTE D.D.</t>
  </si>
  <si>
    <t>Siječanj  2026.g.</t>
  </si>
  <si>
    <t>3111 BRUTO PLAĆE ZA REDOVAN RAD  ZA 12/25</t>
  </si>
  <si>
    <t>3212 PRIJEVOZ ZA 12/25</t>
  </si>
  <si>
    <t>SINONIM J.D.O.O.</t>
  </si>
  <si>
    <t>3237 INTELEKTUALNE I OSOBNE USLUGE</t>
  </si>
  <si>
    <t>VENTAS TEHNIKA D.O.O.</t>
  </si>
  <si>
    <t>UKUPNO:SINONIM J.D.O.O.</t>
  </si>
  <si>
    <t>UKUPNO:VENTAS TEHNIKA D.O.O.</t>
  </si>
  <si>
    <t>Veljača  2026.g.</t>
  </si>
  <si>
    <t>3212 PRIJEVOZ ZA 01/26</t>
  </si>
  <si>
    <t>3211 SLUŽBENA PUTOVANJA</t>
  </si>
  <si>
    <t>3293 REPREZENTACIJA</t>
  </si>
  <si>
    <t>3111 BRUTO PLAĆE ZA REDOVAN RAD  ZA 01/26</t>
  </si>
  <si>
    <t>GDPR</t>
  </si>
  <si>
    <t>3237-Intelektualne i osobne usluge (ugovor o djelu bruto iznos sadrži doprinos za mirovinsko osiguranje iz bruto I, porez iz bruto I te doprinos za zdravstveno osiguranje na bruto)</t>
  </si>
  <si>
    <t>FRANČEŠEVIĆ MATO</t>
  </si>
  <si>
    <t>UKUPNO :FRANČEŠEVIĆ MATO</t>
  </si>
  <si>
    <t>KAMENAR KAROLINA</t>
  </si>
  <si>
    <t>UKUPNO:KAMENAR KAROLINA</t>
  </si>
  <si>
    <t>KOŠEC KRISTIJAN</t>
  </si>
  <si>
    <t>UKUPNO:KOŠEC KRISTIJAN</t>
  </si>
  <si>
    <t>KOVAČEVIĆ MARKO</t>
  </si>
  <si>
    <t>UKUPNO:KOVAČEVIĆ MARKO</t>
  </si>
  <si>
    <t>MOGUŠ DINKO</t>
  </si>
  <si>
    <t>UKUPNO:MOGUŠ DINKO</t>
  </si>
  <si>
    <t>PAKŠEC ZORAN</t>
  </si>
  <si>
    <t>UKUPNO:PAKŠEC ZORAN</t>
  </si>
  <si>
    <t>PAVIĆ VALENTINA</t>
  </si>
  <si>
    <t>UKUPNO:PAVIĆ VALENTINA</t>
  </si>
  <si>
    <t>RUŽIĆ GORAN</t>
  </si>
  <si>
    <t>UKUPNO:RUŽIĆ GORAN</t>
  </si>
  <si>
    <t>TRAMONTANA NIKOLA</t>
  </si>
  <si>
    <t>UKUPNO:TRAMONTANA NIKOLA</t>
  </si>
  <si>
    <t>KRIŽANIĆ MARKO</t>
  </si>
  <si>
    <t>UKUPNO:KRIŽANIĆ MARKO</t>
  </si>
  <si>
    <t>FINANCIJSKA AGAENCIJA</t>
  </si>
  <si>
    <t>3238 RAČUNALNE USLUGE</t>
  </si>
  <si>
    <t>UKUPNO:FINANCIJSKA AGAENCIJA</t>
  </si>
  <si>
    <t>HP-HRVATSKA POŠTA D.D.</t>
  </si>
  <si>
    <t>VELIKA GORICA</t>
  </si>
  <si>
    <t>3231 USLUGE TELEFONA, POŠTE I PRIJEVOZA</t>
  </si>
  <si>
    <t>UKUPNO: HP-HRVATSKA POŠTA D.D.</t>
  </si>
  <si>
    <t>HRVATSKI TELEKOM</t>
  </si>
  <si>
    <t>UKUPNO:HRVATSKI TELEKOM</t>
  </si>
  <si>
    <t/>
  </si>
  <si>
    <t>CENTAR MCS D.O.O.</t>
  </si>
  <si>
    <t>UKUPNO: CENTAR MCS D.O.O.</t>
  </si>
  <si>
    <t>ADRIA GRUPA D.O.O.</t>
  </si>
  <si>
    <t>3239 OSTALE USLUGE</t>
  </si>
  <si>
    <t>UKUPNO:ADRIA GRUPA D.O.O.</t>
  </si>
  <si>
    <t>AUTO KUĆA KOVAČEVIĆ D.O.O.</t>
  </si>
  <si>
    <t>UKUPNO:AUTO KUĆA KOVAČEVIĆ D.O.O.</t>
  </si>
  <si>
    <t>BIMUS D.O.O</t>
  </si>
  <si>
    <t>3235 NAJAMNINA I ZAKUPNINA</t>
  </si>
  <si>
    <t xml:space="preserve">UKUPNO:BIMUS D.O.O </t>
  </si>
  <si>
    <t>3221 UREDSKI MATERIJAL I OSTALI MATERIJALNI TROŠKOVI</t>
  </si>
  <si>
    <t>CROATIA OSIGURANJE D.O.</t>
  </si>
  <si>
    <t>3292 PREMIJE OSIGURANJA</t>
  </si>
  <si>
    <t>UKUPNO:CROATIA OSIGURANJE D.O.</t>
  </si>
  <si>
    <t>CENTAR ZA VOZILA HRVATSKE D.D.</t>
  </si>
  <si>
    <t>UKUPNO:CENTAR ZA VOZILA HRVATSKE D.D.</t>
  </si>
  <si>
    <t>DVD OSIJEK GORNJI GRAD</t>
  </si>
  <si>
    <t>UKUPNO:DVD OSIJEK GORNJI GRAD</t>
  </si>
  <si>
    <t>IGO-MAT D.O.O.</t>
  </si>
  <si>
    <t>UKUPNO:IGO-MAT D.O.O.</t>
  </si>
  <si>
    <t>TOP START D.O.O</t>
  </si>
  <si>
    <t>UKUPNO: TOP START D.O.O</t>
  </si>
  <si>
    <t>PEVEX D.D.</t>
  </si>
  <si>
    <t>3221 UREDSKI MATERIJAL I OSTALI MATERIJALNI RASHOD</t>
  </si>
  <si>
    <t>3222 MATERIJAL I SIROVINE</t>
  </si>
  <si>
    <t>UKUPNO:PEVEX D.D.</t>
  </si>
  <si>
    <t>IVERPAN D.O.O.</t>
  </si>
  <si>
    <t>UKUPNO:IVERPAN D.O.O.</t>
  </si>
  <si>
    <t>3224  MATERIJAL  I DIJELOVI ZA TEKUĆE I INVESTICIJSKO ODRŽAVANJE</t>
  </si>
  <si>
    <t>3225 SITAN INVANTER I AUTOGUME</t>
  </si>
  <si>
    <t>POSLOVNA SIMPLIFIKACIJA D.O.O.</t>
  </si>
  <si>
    <t>3213 STRUČNO USAVRŠAVANJE ZAPOSLENIKA</t>
  </si>
  <si>
    <t>UKUPNO:POSLOVNA SIMPLIFIKACIJA D.O.O.</t>
  </si>
  <si>
    <t>SAGOVI ZAGREB D.O.O.</t>
  </si>
  <si>
    <t>UKUPNO:SAGOVI ZAGREB D.O.O.</t>
  </si>
  <si>
    <t>SESVETSKI KRALJEVEC GRADNJA J.D.O.O.</t>
  </si>
  <si>
    <t>UKUPNO:SESVETSKI KRALJEVEC GRADNJA J.D.O.O.</t>
  </si>
  <si>
    <t>SESVETE</t>
  </si>
  <si>
    <t>4511 DODATNA ULAGANJA NA GRAĐEVINSKIM OBJEKTIMA</t>
  </si>
  <si>
    <t>SVE- PROM D.O.O.</t>
  </si>
  <si>
    <t>UKUPNO:SVE- PROM D.O.O.</t>
  </si>
  <si>
    <t>TEB POSLOVNO SAVJETOVANJE</t>
  </si>
  <si>
    <t>UKUPNO:TEB POSLOVNO SAVJETOVANJE</t>
  </si>
  <si>
    <t>99944170669</t>
  </si>
  <si>
    <t>3221 UREDSKI MATERIJALI OSTALI MATERIJALNI TROŠKOVI</t>
  </si>
  <si>
    <t>3111 BRUTO PLAĆE ZA REDOVAN RAD  ZA 02/26</t>
  </si>
  <si>
    <t>3212 PRIJEVOZ ZA 02/26</t>
  </si>
  <si>
    <t>UKUPNO:AUTO KUĆA HABEK D.O.O.</t>
  </si>
  <si>
    <t>AUTO KUĆA HABEK D.O.O.</t>
  </si>
  <si>
    <t>BAUHAUS ZAGREB</t>
  </si>
  <si>
    <t>UKUPNO:BAUHAUS ZAGREB D.O.O.</t>
  </si>
  <si>
    <t>D.JOKER j.d.o.o.</t>
  </si>
  <si>
    <t>NOVA VAS</t>
  </si>
  <si>
    <t>45111 DODATNA ULAGANJA NA GRAĐEVINSKIM OBJEKTIMA</t>
  </si>
  <si>
    <t>UKUPNO:D.JOKER j.d.o.o.</t>
  </si>
  <si>
    <t>DRAGER SAFETY D.O.O</t>
  </si>
  <si>
    <t>UKUPNO:DRAGER SAFETY D.O.O</t>
  </si>
  <si>
    <t>ERGONOVA PILJEK D.O.O.</t>
  </si>
  <si>
    <t>UKUPNO:ERGONOVA PILJEK D.O.O.</t>
  </si>
  <si>
    <t>SVETI KRIŽ ZAČERTJE</t>
  </si>
  <si>
    <t>4221 UREDSKA OPREMA I NAMJEŠTAJ</t>
  </si>
  <si>
    <t>GLOBAL DISTRI D.O.O.</t>
  </si>
  <si>
    <t>SAMOBOR</t>
  </si>
  <si>
    <t>3221 UREDSKI MATERIJAL I OSTALI MATERIJALNI RASHODI</t>
  </si>
  <si>
    <t>UKUPNO:GLOBAL DISTRI D.O.O.</t>
  </si>
  <si>
    <t>GUBIĆ USLUGE D.O.O.</t>
  </si>
  <si>
    <t>3234 KOMUNALNE USLUGE</t>
  </si>
  <si>
    <t>UKUPNO:GUBIĆ USLUGE D.O.O.</t>
  </si>
  <si>
    <t>JVP GRADA SPLITA</t>
  </si>
  <si>
    <t>SPLIT</t>
  </si>
  <si>
    <t>UKUPNO: JVP GRADA SPLITA</t>
  </si>
  <si>
    <t>KDG KROVOVI D.O.O.</t>
  </si>
  <si>
    <t>UKUPNO:KDG KROVOVI D.O.O.</t>
  </si>
  <si>
    <t>KLALEDA D.O.O.</t>
  </si>
  <si>
    <t>UKUPNO:KLALEDA D.O.O.</t>
  </si>
  <si>
    <t>71176740176</t>
  </si>
  <si>
    <t>LIBURNIA RIVIERA HOTELI D.D</t>
  </si>
  <si>
    <t>UKUPNO:LIBURNIA RIVIERA HOTELI D.D</t>
  </si>
  <si>
    <t>OPATIJA</t>
  </si>
  <si>
    <t>LOS TRANSPORTI D.O.O</t>
  </si>
  <si>
    <t>UKUPNO:LOS TRANSPORTI D.O.O</t>
  </si>
  <si>
    <t>MICK D.O.O.</t>
  </si>
  <si>
    <t>UKUPNO:MICK D.O.O.</t>
  </si>
  <si>
    <t>KUKULJEVO</t>
  </si>
  <si>
    <t>OBRT ZA USLUGE NIZ</t>
  </si>
  <si>
    <t>UKUPNO:OBRT ZA USLUGE NIZ</t>
  </si>
  <si>
    <t>4227 UREĐAJI, STROJEVI I OPREMA ZA OSTALE NAMJENE</t>
  </si>
  <si>
    <t>ROWABEL MAZIVA D.O.O</t>
  </si>
  <si>
    <t>UKUPNO:ROWABEL MAZIVA D.O.O</t>
  </si>
  <si>
    <t>3224 MATERIJAL I DJELOVI ZA TEKUĆE I INVESTICIJSKO ODRŽAVANJE</t>
  </si>
  <si>
    <t>TEB POSLOVNO SAVJETOVANJE D.O.O.</t>
  </si>
  <si>
    <t>UKUPNO:TEB POSLOVNO SAVJETOVANJE D.O.O.</t>
  </si>
  <si>
    <t>UNIKOMERC AUTOMOBILI D.O.O.</t>
  </si>
  <si>
    <t>UKUPNO:UNIKOMERC AUTOMOBILI D.O.O.</t>
  </si>
  <si>
    <t>ZAJEC INŽENJERING D.O.O.</t>
  </si>
  <si>
    <t>UKUPNO:ZAJEC INŽENJERING D.O.O.</t>
  </si>
  <si>
    <t>ZIEGLER D.O.O.</t>
  </si>
  <si>
    <t>UKUPNO :ZIEGLER D.O.O.</t>
  </si>
  <si>
    <t>KUTINA</t>
  </si>
  <si>
    <t>Ožujak  2026.g.</t>
  </si>
  <si>
    <t>Travanj  2026.g.</t>
  </si>
  <si>
    <t>3111 BRUTO PLAĆE ZA REDOVAN RAD  ZA 03/26</t>
  </si>
  <si>
    <t>3212 PRIJEVOZ ZA 03/26</t>
  </si>
  <si>
    <t>ADAMČIĆ MARKO</t>
  </si>
  <si>
    <t>UKUPNO :ADAMČIĆ MARKO</t>
  </si>
  <si>
    <t>ANTIĆ MARIO</t>
  </si>
  <si>
    <t>UKUPNO:ANTIĆ MARIO</t>
  </si>
  <si>
    <t>BAŠIĆ NIKOLA</t>
  </si>
  <si>
    <t>UKUPNO:BAŠIĆ NIKOLA</t>
  </si>
  <si>
    <t>BATINA IVAN</t>
  </si>
  <si>
    <t>UKUPNO:BATINA IVAN</t>
  </si>
  <si>
    <t>BITUNJAC JOSIP</t>
  </si>
  <si>
    <t>UKUPNO:BITUNJAC JOSIP</t>
  </si>
  <si>
    <t>BOŠNJAKOVIĆ TOMISLAV</t>
  </si>
  <si>
    <t>UKUPNO:BOŠNJAKOVIĆ TOMISLAV</t>
  </si>
  <si>
    <t>BOŽIKOVIĆ JAKOV</t>
  </si>
  <si>
    <t>UKUPNO:BOŽIKOVIĆ JAKOV</t>
  </si>
  <si>
    <t>CVETNIĆ DAVOR</t>
  </si>
  <si>
    <t>UKUPNO:CVETNIĆ DAVOR</t>
  </si>
  <si>
    <t>ČEVANIĆ DAVOR</t>
  </si>
  <si>
    <t>UKUPNO:ČEVANIĆ DAVOR</t>
  </si>
  <si>
    <t>IVKOVIĆ GORAN</t>
  </si>
  <si>
    <t>UKUPNO:IVKOVIĆ GORAN</t>
  </si>
  <si>
    <t>KOVAČIĆ PETAR</t>
  </si>
  <si>
    <t>LACKOVIĆ FRANJO</t>
  </si>
  <si>
    <t>MAJIĆ ZDRAVKA</t>
  </si>
  <si>
    <t>MIKAS MARKO</t>
  </si>
  <si>
    <t>MIŠURA MARIJA</t>
  </si>
  <si>
    <t>PALUH MARIO</t>
  </si>
  <si>
    <t>PAVLINOVIĆ FABIJAN</t>
  </si>
  <si>
    <t>RADUŠ DUNJA</t>
  </si>
  <si>
    <t>RADUNIĆ ŠPIRO</t>
  </si>
  <si>
    <t>ROSSI RENTO</t>
  </si>
  <si>
    <t>SANADER IVAN</t>
  </si>
  <si>
    <t>SIKAVICA HRVOJE</t>
  </si>
  <si>
    <t>ŠAPIĆ KOZAR LJILJANA</t>
  </si>
  <si>
    <t>ŠTRLJIĆ MATEO</t>
  </si>
  <si>
    <t>TAŠNER ELENA</t>
  </si>
  <si>
    <t>VAĐIĆ JOSIP</t>
  </si>
  <si>
    <t>VUČEMILOVIĆ HRVOJE</t>
  </si>
  <si>
    <t>VUKOVIĆ HRVOJE</t>
  </si>
  <si>
    <t>ZEC TIHOMIR</t>
  </si>
  <si>
    <t>UKUPNO:KOVAČIĆ PETAR</t>
  </si>
  <si>
    <t>UKUPNO:LACKOVIĆ FRANJO</t>
  </si>
  <si>
    <t>UKUPNO:MAJIĆ ZDRAVKA</t>
  </si>
  <si>
    <t>UKUPNO:MIKAS MARKO</t>
  </si>
  <si>
    <t>UKUPNO:MIŠURA MARIJA</t>
  </si>
  <si>
    <t>UKUPNO:PALUH MARIO</t>
  </si>
  <si>
    <t>UKUPNO:PAVLINOVIĆ FABIJAN</t>
  </si>
  <si>
    <t>UKUPNO:RADUŠ DUNJA</t>
  </si>
  <si>
    <t>UKUPNO:RADUNIĆ ŠPIRO</t>
  </si>
  <si>
    <t>UKUPNO:ROSSI RENTO</t>
  </si>
  <si>
    <t>UKUPNO:SANADER IVAN</t>
  </si>
  <si>
    <t>UKUPNO:SIKAVICA HRVOJE</t>
  </si>
  <si>
    <t>UKUPNO:ŠAPIĆ KOZAR LJILJANA</t>
  </si>
  <si>
    <t>UKUPNO:ŠTRLJIĆ MATEO</t>
  </si>
  <si>
    <t>UKUPNO:TAŠNER ELENA</t>
  </si>
  <si>
    <t>UKUPNO:VAĐIĆ JOSIP</t>
  </si>
  <si>
    <t>UKUPNO:VUČEMILOVIĆ HRVOJE</t>
  </si>
  <si>
    <t>UKUPNO:VUKOVIĆ HRVOJE</t>
  </si>
  <si>
    <t>UKUPNO:ZEC TIHOMIR</t>
  </si>
  <si>
    <t>MALETIĆ ROKO</t>
  </si>
  <si>
    <t>UKUPNO:MALETIĆ ROKO</t>
  </si>
  <si>
    <t>MARETIĆ DARKO</t>
  </si>
  <si>
    <t>UKUPNO:MARETIĆ DARKO</t>
  </si>
  <si>
    <t>BIMITA COMMERCE D.O.O.</t>
  </si>
  <si>
    <t>UKUPNO:BIMITA COMMERCE D.O.O.</t>
  </si>
  <si>
    <t>EFSCA - European fire service colleges association</t>
  </si>
  <si>
    <t>NIZOZEMSKA</t>
  </si>
  <si>
    <t>3294 ČLANARINE I NORME</t>
  </si>
  <si>
    <t>UKUPNO:EFSCA - European fire service colleges association</t>
  </si>
  <si>
    <t>G.S.S. INTERIJERI j.d.o.o.</t>
  </si>
  <si>
    <t>UKUPNO:G.S.S. INTERIJERI j.d.o.o.</t>
  </si>
  <si>
    <t>HAIX OBUĆA D.O.O.</t>
  </si>
  <si>
    <t>736612039529</t>
  </si>
  <si>
    <t>MALA SUBOTICA</t>
  </si>
  <si>
    <t>3227 SLUŽBENA, RADNA I ZAŠTITNA ODJEĆA I OBUĆA</t>
  </si>
  <si>
    <t>UKUPNO:HAIX OBUĆA D.O.O.</t>
  </si>
  <si>
    <t>KL PROTEKTION D.O.O.</t>
  </si>
  <si>
    <t>ĐELEKOVEC</t>
  </si>
  <si>
    <t>UKUPNO:KL PROTEKTION D.O.O.</t>
  </si>
  <si>
    <t xml:space="preserve">OBRT ZA USLUGE NIZ </t>
  </si>
  <si>
    <t xml:space="preserve">UKUPNO:OBRT ZA USLUGE NIZ </t>
  </si>
  <si>
    <t>PLOT-EX OBRT ZA KOPIRANJE I USLUGE</t>
  </si>
  <si>
    <t>UKUPNO: PLOT-EX OBRT ZA KOPIRANJE I USLUGE</t>
  </si>
  <si>
    <t>ZABOK</t>
  </si>
  <si>
    <t>PNEUMATIKA MI-MAR D.O.O.</t>
  </si>
  <si>
    <t>BREZOVICA</t>
  </si>
  <si>
    <t>UKUPNO: PNEUMATIKA MI-MAR D.O.O.</t>
  </si>
  <si>
    <t>SPORT EFEKT J.D.O.O.</t>
  </si>
  <si>
    <t>ZAPREŠIĆ</t>
  </si>
  <si>
    <t>UKUPNO: SPORT EFEKT J.D.O.O.</t>
  </si>
  <si>
    <t>TEMPORIS SAVJETOVANJE D.O.O.</t>
  </si>
  <si>
    <t>UKUPNO: TEMPORIS SAVJETOVANJE D.O.O.</t>
  </si>
  <si>
    <t>3213 STRUČNO USAVRŠAVANJE</t>
  </si>
  <si>
    <t>3224 MATERIJAL I DIJELOVI ZA TEKUĆE I INVESTICIJSKO ODRŽAVANJE</t>
  </si>
  <si>
    <t>VATROGASNA ZAJEDNICA PRIMORSKO GORANSKE ŽUPANJIE</t>
  </si>
  <si>
    <t>UKUPNO:VATROGASNA ZAJEDNICA PRIMORSKO GORANSKE ŽUPANJIE</t>
  </si>
  <si>
    <t>VATROPROMET D.O.O.</t>
  </si>
  <si>
    <t>UKUPNO:VATROPROMET D.O.O.</t>
  </si>
  <si>
    <t>4223 OPREMA ZA ODRŽAVANJE I ZAŠTITU</t>
  </si>
  <si>
    <t>UKUPNO: VENTAS TEHNIKA D.O.O.</t>
  </si>
  <si>
    <t>VIDRA LINE J.D.O.O.</t>
  </si>
  <si>
    <t>UKUPNO: VIDRA LINE J.D.O.O.</t>
  </si>
  <si>
    <t>KRAPINA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</si>
</sst>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i/>
      <u/>
      <sz val="16"/>
      <color theme="2" tint="-0.749961851863155"/>
      <name val="Calibri"/>
      <family val="2"/>
      <scheme val="minor"/>
    </font>
    <font>
      <sz val="9"/>
      <name val="Arial Narrow"/>
      <family val="2"/>
      <charset val="238"/>
    </font>
    <font>
      <sz val="10"/>
      <color theme="2" tint="-0.749961851863155"/>
      <name val="Calibri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6" fontId="4" fillId="0" borderId="0" xfId="15" applyNumberFormat="1" applyFont="1" applyBorder="1" applyAlignment="1">
      <alignment horizontal="center" vertical="center"/>
    </xf>
    <xf numFmtId="166" fontId="9" fillId="0" borderId="0" xfId="15" applyNumberFormat="1" applyFont="1" applyFill="1" applyBorder="1" applyAlignment="1" applyProtection="1">
      <alignment horizontal="center" vertical="center"/>
    </xf>
    <xf numFmtId="166" fontId="0" fillId="0" borderId="0" xfId="15" applyNumberFormat="1" applyFont="1" applyFill="1" applyBorder="1" applyAlignment="1">
      <alignment horizontal="center" vertical="center"/>
    </xf>
    <xf numFmtId="166" fontId="29" fillId="0" borderId="0" xfId="15" applyNumberFormat="1" applyFont="1" applyFill="1" applyBorder="1" applyAlignment="1">
      <alignment horizontal="center" vertical="center"/>
    </xf>
    <xf numFmtId="166" fontId="25" fillId="0" borderId="0" xfId="15" applyNumberFormat="1" applyFont="1" applyFill="1" applyBorder="1" applyAlignment="1">
      <alignment horizontal="center" vertical="center"/>
    </xf>
    <xf numFmtId="166" fontId="2" fillId="0" borderId="0" xfId="15" applyNumberFormat="1" applyFont="1" applyAlignment="1">
      <alignment horizontal="center" vertical="top" wrapText="1"/>
    </xf>
    <xf numFmtId="0" fontId="2" fillId="2" borderId="0" xfId="0" applyNumberFormat="1" applyFont="1" applyFill="1">
      <alignment vertical="top" wrapText="1"/>
    </xf>
    <xf numFmtId="166" fontId="15" fillId="0" borderId="0" xfId="15" applyNumberFormat="1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/>
    </xf>
    <xf numFmtId="44" fontId="32" fillId="2" borderId="0" xfId="0" applyNumberFormat="1" applyFont="1" applyFill="1" applyBorder="1" applyAlignment="1">
      <alignment horizontal="center" vertical="center" wrapText="1"/>
    </xf>
    <xf numFmtId="166" fontId="28" fillId="0" borderId="10" xfId="15" applyNumberFormat="1" applyFont="1" applyBorder="1" applyAlignment="1">
      <alignment horizontal="center" vertical="center"/>
    </xf>
    <xf numFmtId="0" fontId="33" fillId="2" borderId="1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66" fontId="28" fillId="0" borderId="0" xfId="15" applyNumberFormat="1" applyFont="1" applyFill="1" applyBorder="1" applyAlignment="1">
      <alignment horizontal="center" vertical="center"/>
    </xf>
    <xf numFmtId="166" fontId="35" fillId="0" borderId="0" xfId="15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66" fontId="2" fillId="0" borderId="0" xfId="0" applyNumberFormat="1" applyFont="1">
      <alignment vertical="top" wrapText="1"/>
    </xf>
    <xf numFmtId="0" fontId="28" fillId="2" borderId="10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4"/>
      <tableStyleElement type="headerRow" dxfId="163"/>
      <tableStyleElement type="totalRow" dxfId="162"/>
      <tableStyleElement type="firstColumn" dxfId="161"/>
      <tableStyleElement type="lastColumn" dxfId="160"/>
      <tableStyleElement type="firstRowStripe" dxfId="159"/>
      <tableStyleElement type="firstColumnStripe" dxfId="1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AFC1C7-63AA-4C37-A488-1915BB207FEA}" name="FakturaProjekta234678111314" displayName="FakturaProjekta234678111314" ref="A6:E25" dataDxfId="145" totalsRowDxfId="144">
  <autoFilter ref="A6:E25" xr:uid="{FB40D4D6-5175-47E0-BD27-1F762813F239}"/>
  <tableColumns count="5">
    <tableColumn id="7" xr3:uid="{A5DB8F11-AD45-466E-BFE1-4477A3390CC5}" name="Naziv primatelja" dataDxfId="143" totalsRowDxfId="142">
      <calculatedColumnFormula array="1">IFERROR(INDEX(#REF!,SMALL(IF(#REF!=rngInvoice,ROW(#REF!)-ROW(#REF!)), ROW(1:1)), MATCH($A$6,#REF!, 0)),"")</calculatedColumnFormula>
    </tableColumn>
    <tableColumn id="8" xr3:uid="{3789D116-260D-4B73-A6AE-3DA48554F956}" name="OIB primatelja" dataDxfId="141" totalsRowDxfId="140" dataCellStyle="Normalno">
      <calculatedColumnFormula array="1">IFERROR(INDEX(#REF!,SMALL(IF(#REF!=rngInvoice,ROW(#REF!)-ROW(#REF!)), ROW(1:1)), MATCH($B$6,#REF!, 0)),"")</calculatedColumnFormula>
    </tableColumn>
    <tableColumn id="10" xr3:uid="{F7101D9B-FB76-4BAD-A431-3E8A233187DD}" name="Sjedište primatelja" dataDxfId="139" totalsRowDxfId="138" dataCellStyle="Normalno">
      <calculatedColumnFormula array="1">IFERROR(INDEX(#REF!,SMALL(IF(#REF!=rngInvoice,ROW(#REF!)-ROW(#REF!)), ROW(1:1)), MATCH($C$6,#REF!, 0)),"")</calculatedColumnFormula>
    </tableColumn>
    <tableColumn id="3" xr3:uid="{61C06294-9936-4E50-93D2-E8B01B8A6C56}" name="Vrsta rashoda i izdatka" dataDxfId="137" totalsRowDxfId="136"/>
    <tableColumn id="11" xr3:uid="{31E8EFEB-4CF3-49F4-BC79-3AB8CB3DAA18}" name="Iznos" totalsRowFunction="count" dataDxfId="135" totalsRowDxfId="13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BE8C2A-5ADF-4299-8304-759EDD23F226}" name="FakturaProjekta2346781113142" displayName="FakturaProjekta2346781113142" ref="A6:E85" dataDxfId="133" totalsRowDxfId="132">
  <autoFilter ref="A6:E85" xr:uid="{FB40D4D6-5175-47E0-BD27-1F762813F239}"/>
  <tableColumns count="5">
    <tableColumn id="7" xr3:uid="{E71E4B39-A5D3-49B1-9247-6E29DED371BE}" name="Naziv primatelja" dataDxfId="131" totalsRowDxfId="130">
      <calculatedColumnFormula array="1">IFERROR(INDEX(#REF!,SMALL(IF(#REF!=rngInvoice,ROW(#REF!)-ROW(#REF!)), ROW(1:1)), MATCH($A$6,#REF!, 0)),"")</calculatedColumnFormula>
    </tableColumn>
    <tableColumn id="8" xr3:uid="{4A03FF27-31C8-4D82-8406-930C34AF83C7}" name="OIB primatelja" dataDxfId="129" totalsRowDxfId="128" dataCellStyle="Normalno">
      <calculatedColumnFormula array="1">IFERROR(INDEX(#REF!,SMALL(IF(#REF!=rngInvoice,ROW(#REF!)-ROW(#REF!)), ROW(1:1)), MATCH($B$6,#REF!, 0)),"")</calculatedColumnFormula>
    </tableColumn>
    <tableColumn id="10" xr3:uid="{4DC58325-EC4C-45A6-863E-4A170EA9EBFA}" name="Sjedište primatelja" dataDxfId="127" totalsRowDxfId="126" dataCellStyle="Normalno">
      <calculatedColumnFormula array="1">IFERROR(INDEX(#REF!,SMALL(IF(#REF!=rngInvoice,ROW(#REF!)-ROW(#REF!)), ROW(1:1)), MATCH($C$6,#REF!, 0)),"")</calculatedColumnFormula>
    </tableColumn>
    <tableColumn id="3" xr3:uid="{CA859580-C964-4CA0-BB55-7D4FE4D00F0F}" name="Vrsta rashoda i izdatka" dataDxfId="125" totalsRowDxfId="124"/>
    <tableColumn id="11" xr3:uid="{B4F3F4FA-35A2-421D-AB19-8AE86DB4F128}" name="Iznos" totalsRowFunction="count" dataDxfId="123" totalsRowDxfId="12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BD4D14-F236-42B2-9DFC-0CC15B8EB360}" name="FakturaProjekta23467811131423" displayName="FakturaProjekta23467811131423" ref="A6:E94" dataDxfId="121" totalsRowDxfId="120">
  <autoFilter ref="A6:E94" xr:uid="{FB40D4D6-5175-47E0-BD27-1F762813F239}"/>
  <tableColumns count="5">
    <tableColumn id="7" xr3:uid="{7238E9D0-DD2D-42AE-8FEC-ACE78648F50B}" name="Naziv primatelja" dataDxfId="119" totalsRowDxfId="118">
      <calculatedColumnFormula array="1">IFERROR(INDEX(#REF!,SMALL(IF(#REF!=rngInvoice,ROW(#REF!)-ROW(#REF!)), ROW(1:1)), MATCH($A$6,#REF!, 0)),"")</calculatedColumnFormula>
    </tableColumn>
    <tableColumn id="8" xr3:uid="{D922A123-CAB2-49D1-B4EA-656081DDC921}" name="OIB primatelja" dataDxfId="117" totalsRowDxfId="116" dataCellStyle="Normalno">
      <calculatedColumnFormula array="1">IFERROR(INDEX(#REF!,SMALL(IF(#REF!=rngInvoice,ROW(#REF!)-ROW(#REF!)), ROW(1:1)), MATCH($B$6,#REF!, 0)),"")</calculatedColumnFormula>
    </tableColumn>
    <tableColumn id="10" xr3:uid="{9CFC415E-19F0-4A0B-9FFB-29BBADA1DB27}" name="Sjedište primatelja" dataDxfId="115" totalsRowDxfId="114" dataCellStyle="Normalno">
      <calculatedColumnFormula array="1">IFERROR(INDEX(#REF!,SMALL(IF(#REF!=rngInvoice,ROW(#REF!)-ROW(#REF!)), ROW(1:1)), MATCH($C$6,#REF!, 0)),"")</calculatedColumnFormula>
    </tableColumn>
    <tableColumn id="3" xr3:uid="{0BB4AF58-E667-4F3A-B393-392D38CD97AC}" name="Vrsta rashoda i izdatka" dataDxfId="113" totalsRowDxfId="112"/>
    <tableColumn id="11" xr3:uid="{53896564-1B34-4DF6-8AC6-F89E60EF2F3B}" name="Iznos" totalsRowFunction="count" dataDxfId="111" totalsRowDxfId="11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43910A8-7B0D-46AD-82E3-4E5FB49FBD5E}" name="FakturaProjekta23467811131424" displayName="FakturaProjekta23467811131424" ref="A6:E146" dataDxfId="157" totalsRowDxfId="156">
  <autoFilter ref="A6:E146" xr:uid="{FB40D4D6-5175-47E0-BD27-1F762813F239}"/>
  <tableColumns count="5">
    <tableColumn id="7" xr3:uid="{90CEA07C-A92D-45AA-9FC8-BD1E96F3CF6D}" name="Naziv primatelja" dataDxfId="155" totalsRowDxfId="154">
      <calculatedColumnFormula array="1">IFERROR(INDEX(#REF!,SMALL(IF(#REF!=rngInvoice,ROW(#REF!)-ROW(#REF!)), ROW(1:1)), MATCH($A$6,#REF!, 0)),"")</calculatedColumnFormula>
    </tableColumn>
    <tableColumn id="8" xr3:uid="{E2F815E1-6D01-46D1-8A80-463CE4BAF00E}" name="OIB primatelja" dataDxfId="153" totalsRowDxfId="152" dataCellStyle="Normalno">
      <calculatedColumnFormula array="1">IFERROR(INDEX(#REF!,SMALL(IF(#REF!=rngInvoice,ROW(#REF!)-ROW(#REF!)), ROW(1:1)), MATCH($B$6,#REF!, 0)),"")</calculatedColumnFormula>
    </tableColumn>
    <tableColumn id="10" xr3:uid="{2C6638A6-B0D3-4C01-97D7-C0B34C3BF4F3}" name="Sjedište primatelja" dataDxfId="151" totalsRowDxfId="150" dataCellStyle="Normalno">
      <calculatedColumnFormula array="1">IFERROR(INDEX(#REF!,SMALL(IF(#REF!=rngInvoice,ROW(#REF!)-ROW(#REF!)), ROW(1:1)), MATCH($C$6,#REF!, 0)),"")</calculatedColumnFormula>
    </tableColumn>
    <tableColumn id="3" xr3:uid="{65230C3C-8123-43EC-AEC4-EF1E673B5BA0}" name="Vrsta rashoda i izdatka" dataDxfId="149" totalsRowDxfId="148"/>
    <tableColumn id="11" xr3:uid="{AB69748B-B81C-462E-B3E6-66CAB8C47986}" name="Iznos" totalsRowFunction="count" dataDxfId="147" totalsRowDxfId="14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1321-9A62-4691-B9C3-74D06400618A}">
  <sheetPr>
    <tabColor theme="4" tint="-0.499984740745262"/>
    <pageSetUpPr autoPageBreaks="0" fitToPage="1"/>
  </sheetPr>
  <dimension ref="A1:G25"/>
  <sheetViews>
    <sheetView showGridLines="0" topLeftCell="A18" zoomScaleNormal="100" workbookViewId="0">
      <selection activeCell="A23" sqref="A23:XFD2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37.5" customHeight="1" thickTop="1" x14ac:dyDescent="0.25">
      <c r="A2" s="48" t="s">
        <v>12</v>
      </c>
      <c r="B2" s="48"/>
      <c r="C2" s="15" t="s">
        <v>14</v>
      </c>
      <c r="D2" s="49" t="s">
        <v>15</v>
      </c>
      <c r="E2" s="49"/>
      <c r="F2" s="4"/>
    </row>
    <row r="3" spans="1:7" ht="47.25" customHeight="1" x14ac:dyDescent="0.25">
      <c r="A3" s="50" t="s">
        <v>13</v>
      </c>
      <c r="B3" s="50"/>
      <c r="C3" s="16"/>
      <c r="D3" s="51" t="s">
        <v>16</v>
      </c>
      <c r="E3" s="51"/>
      <c r="F3" s="4"/>
      <c r="G3" s="29"/>
    </row>
    <row r="4" spans="1:7" ht="44.1" customHeight="1" x14ac:dyDescent="0.25">
      <c r="A4" s="11" t="s">
        <v>30</v>
      </c>
      <c r="B4" s="9"/>
      <c r="C4" s="9"/>
      <c r="D4" s="9"/>
      <c r="E4" s="23"/>
    </row>
    <row r="5" spans="1:7" ht="44.1" customHeight="1" x14ac:dyDescent="0.25">
      <c r="A5" s="46" t="s">
        <v>10</v>
      </c>
      <c r="B5" s="46"/>
      <c r="C5" s="46"/>
      <c r="D5" s="46"/>
      <c r="E5" s="46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31</v>
      </c>
      <c r="E8" s="25">
        <v>53333.09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852.61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32</v>
      </c>
      <c r="E12" s="25">
        <v>2026.74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592.14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18</v>
      </c>
      <c r="E14" s="25">
        <v>8940.6299999999992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65745.209999999992</v>
      </c>
      <c r="G15" s="19"/>
    </row>
    <row r="16" spans="1:7" s="2" customFormat="1" ht="40.5" customHeight="1" x14ac:dyDescent="0.25">
      <c r="A16" s="22" t="s">
        <v>19</v>
      </c>
      <c r="B16" s="17"/>
      <c r="C16" s="5"/>
      <c r="D16" s="10"/>
      <c r="E16" s="25"/>
      <c r="G16" s="19"/>
    </row>
    <row r="17" spans="1:7" s="2" customFormat="1" ht="40.5" customHeight="1" x14ac:dyDescent="0.25">
      <c r="A17" s="7" t="s">
        <v>33</v>
      </c>
      <c r="B17" s="12">
        <v>60695956664</v>
      </c>
      <c r="C17" s="5" t="s">
        <v>28</v>
      </c>
      <c r="D17" s="10" t="s">
        <v>34</v>
      </c>
      <c r="E17" s="25">
        <v>55</v>
      </c>
      <c r="G17" s="19"/>
    </row>
    <row r="18" spans="1:7" s="2" customFormat="1" ht="40.5" customHeight="1" x14ac:dyDescent="0.25">
      <c r="A18" s="21" t="s">
        <v>36</v>
      </c>
      <c r="B18" s="12"/>
      <c r="C18" s="5"/>
      <c r="D18" s="5"/>
      <c r="E18" s="26">
        <f>SUBTOTAL(109,E17:E17)</f>
        <v>55</v>
      </c>
      <c r="G18" s="19"/>
    </row>
    <row r="19" spans="1:7" s="2" customFormat="1" ht="40.5" customHeight="1" x14ac:dyDescent="0.25">
      <c r="A19" s="21" t="s">
        <v>35</v>
      </c>
      <c r="B19" s="12">
        <v>93478415300</v>
      </c>
      <c r="C19" s="5" t="s">
        <v>1</v>
      </c>
      <c r="D19" s="10" t="s">
        <v>25</v>
      </c>
      <c r="E19" s="30">
        <v>1625</v>
      </c>
      <c r="G19" s="19"/>
    </row>
    <row r="20" spans="1:7" s="2" customFormat="1" ht="40.5" customHeight="1" x14ac:dyDescent="0.25">
      <c r="A20" s="21" t="s">
        <v>37</v>
      </c>
      <c r="B20" s="12" t="str" cm="1">
        <f t="array" ref="B20">IFERROR(INDEX(#REF!,SMALL(IF(#REF!=rngInvoice,ROW(#REF!)-ROW(#REF!)), ROW(13:13)), MATCH($B$6,#REF!, 0)),"")</f>
        <v/>
      </c>
      <c r="C20" s="5" t="str" cm="1">
        <f t="array" ref="C20">IFERROR(INDEX(#REF!,SMALL(IF(#REF!=rngInvoice,ROW(#REF!)-ROW(#REF!)), ROW(13:13)), MATCH($C$6,#REF!, 0)),"")</f>
        <v/>
      </c>
      <c r="D20" s="5"/>
      <c r="E20" s="26">
        <f>SUBTOTAL(109,E19)</f>
        <v>1625</v>
      </c>
      <c r="G20" s="19"/>
    </row>
    <row r="21" spans="1:7" s="2" customFormat="1" ht="40.5" customHeight="1" x14ac:dyDescent="0.25">
      <c r="A21" s="21" t="s">
        <v>22</v>
      </c>
      <c r="B21" s="12">
        <v>64546066176</v>
      </c>
      <c r="C21" s="5" t="s">
        <v>1</v>
      </c>
      <c r="D21" s="5" t="s">
        <v>23</v>
      </c>
      <c r="E21" s="30">
        <v>211.5</v>
      </c>
      <c r="G21" s="19"/>
    </row>
    <row r="22" spans="1:7" s="2" customFormat="1" ht="40.5" customHeight="1" x14ac:dyDescent="0.25">
      <c r="A22" s="21" t="s">
        <v>24</v>
      </c>
      <c r="B22" s="12" t="str" cm="1">
        <f t="array" ref="B22">IFERROR(INDEX(#REF!,SMALL(IF(#REF!=rngInvoice,ROW(#REF!)-ROW(#REF!)), ROW(13:13)), MATCH($B$6,#REF!, 0)),"")</f>
        <v/>
      </c>
      <c r="C22" s="5" t="str" cm="1">
        <f t="array" ref="C22">IFERROR(INDEX(#REF!,SMALL(IF(#REF!=rngInvoice,ROW(#REF!)-ROW(#REF!)), ROW(13:13)), MATCH($C$6,#REF!, 0)),"")</f>
        <v/>
      </c>
      <c r="D22" s="5"/>
      <c r="E22" s="26">
        <f>SUBTOTAL(109,E21)</f>
        <v>211.5</v>
      </c>
      <c r="G22" s="19"/>
    </row>
    <row r="23" spans="1:7" s="2" customFormat="1" ht="40.5" customHeight="1" x14ac:dyDescent="0.25">
      <c r="A23" s="7" t="s">
        <v>26</v>
      </c>
      <c r="B23" s="12">
        <v>27759560625</v>
      </c>
      <c r="C23" s="5" t="s">
        <v>1</v>
      </c>
      <c r="D23" s="10" t="s">
        <v>27</v>
      </c>
      <c r="E23" s="30">
        <v>222.61</v>
      </c>
      <c r="G23" s="19"/>
    </row>
    <row r="24" spans="1:7" s="2" customFormat="1" ht="40.5" customHeight="1" x14ac:dyDescent="0.25">
      <c r="A24" s="21" t="s">
        <v>29</v>
      </c>
      <c r="B24" s="12" t="str" cm="1">
        <f t="array" ref="B24">IFERROR(INDEX(#REF!,SMALL(IF(#REF!=rngInvoice,ROW(#REF!)-ROW(#REF!)), ROW(12:12)), MATCH($B$6,#REF!, 0)),"")</f>
        <v/>
      </c>
      <c r="C24" s="5"/>
      <c r="D24" s="5"/>
      <c r="E24" s="26">
        <f>SUBTOTAL(109,E23)</f>
        <v>222.61</v>
      </c>
      <c r="G24" s="19"/>
    </row>
    <row r="25" spans="1:7" ht="33.950000000000003" customHeight="1" x14ac:dyDescent="0.25">
      <c r="A25" s="13" t="s">
        <v>3</v>
      </c>
      <c r="B25" s="13"/>
      <c r="C25" s="14"/>
      <c r="D25" s="14"/>
      <c r="E25" s="27">
        <f>SUM(E18+E20+E22+E24)</f>
        <v>2114.11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C19 C20:D22 A25:D25">
    <cfRule type="expression" dxfId="109" priority="32">
      <formula>MOD(ROW(),2)=0</formula>
    </cfRule>
  </conditionalFormatting>
  <conditionalFormatting sqref="A14:A24 C24:D24">
    <cfRule type="expression" dxfId="108" priority="3">
      <formula>MOD(ROW(),2)=0</formula>
    </cfRule>
  </conditionalFormatting>
  <conditionalFormatting sqref="A8:D10 A11:C11">
    <cfRule type="expression" dxfId="107" priority="35">
      <formula>MOD(ROW(),2)=0</formula>
    </cfRule>
  </conditionalFormatting>
  <conditionalFormatting sqref="C23">
    <cfRule type="expression" dxfId="106" priority="2">
      <formula>MOD(ROW(),2)=0</formula>
    </cfRule>
  </conditionalFormatting>
  <conditionalFormatting sqref="D11">
    <cfRule type="expression" dxfId="105" priority="31">
      <formula>MOD(ROW(),2)=0</formula>
    </cfRule>
  </conditionalFormatting>
  <conditionalFormatting sqref="D19">
    <cfRule type="expression" dxfId="104" priority="4">
      <formula>MOD(ROW(),2)=0</formula>
    </cfRule>
  </conditionalFormatting>
  <conditionalFormatting sqref="D23">
    <cfRule type="expression" dxfId="103" priority="1">
      <formula>MOD(ROW(),2)=0</formula>
    </cfRule>
  </conditionalFormatting>
  <conditionalFormatting sqref="E7:E25">
    <cfRule type="expression" dxfId="102" priority="33">
      <formula>MOD(ROW(),2)=0</formula>
    </cfRule>
    <cfRule type="expression" dxfId="101" priority="3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9168-8534-440A-BE85-493619EA6AB0}">
  <sheetPr>
    <tabColor theme="4" tint="-0.499984740745262"/>
    <pageSetUpPr autoPageBreaks="0" fitToPage="1"/>
  </sheetPr>
  <dimension ref="A1:I85"/>
  <sheetViews>
    <sheetView showGridLines="0" topLeftCell="A69" zoomScaleNormal="100" workbookViewId="0">
      <selection activeCell="J14" sqref="J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37.5" customHeight="1" thickTop="1" x14ac:dyDescent="0.25">
      <c r="A2" s="48" t="s">
        <v>12</v>
      </c>
      <c r="B2" s="48"/>
      <c r="C2" s="15" t="s">
        <v>14</v>
      </c>
      <c r="D2" s="49" t="s">
        <v>15</v>
      </c>
      <c r="E2" s="49"/>
      <c r="F2" s="4"/>
    </row>
    <row r="3" spans="1:7" ht="47.25" customHeight="1" x14ac:dyDescent="0.25">
      <c r="A3" s="50" t="s">
        <v>13</v>
      </c>
      <c r="B3" s="50"/>
      <c r="C3" s="16"/>
      <c r="D3" s="51" t="s">
        <v>16</v>
      </c>
      <c r="E3" s="51"/>
      <c r="F3" s="4"/>
      <c r="G3" s="29"/>
    </row>
    <row r="4" spans="1:7" ht="44.1" customHeight="1" x14ac:dyDescent="0.25">
      <c r="A4" s="11" t="s">
        <v>38</v>
      </c>
      <c r="B4" s="9"/>
      <c r="C4" s="9"/>
      <c r="D4" s="9"/>
      <c r="E4" s="23"/>
    </row>
    <row r="5" spans="1:7" ht="44.1" customHeight="1" x14ac:dyDescent="0.25">
      <c r="A5" s="46" t="s">
        <v>10</v>
      </c>
      <c r="B5" s="46"/>
      <c r="C5" s="46"/>
      <c r="D5" s="46"/>
      <c r="E5" s="46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42</v>
      </c>
      <c r="E8" s="25">
        <v>54936.59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1975.38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39</v>
      </c>
      <c r="E12" s="25">
        <v>2047.35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708.05</v>
      </c>
      <c r="G13" s="19"/>
    </row>
    <row r="14" spans="1:7" s="2" customFormat="1" ht="33.75" customHeight="1" x14ac:dyDescent="0.25">
      <c r="A14" s="7" t="s">
        <v>2</v>
      </c>
      <c r="B14" s="7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10" t="s">
        <v>40</v>
      </c>
      <c r="E14" s="25">
        <v>929.81</v>
      </c>
      <c r="G14" s="19"/>
    </row>
    <row r="15" spans="1:7" s="2" customFormat="1" ht="56.25" customHeight="1" x14ac:dyDescent="0.25">
      <c r="A15" s="7" t="s">
        <v>2</v>
      </c>
      <c r="B15" s="17"/>
      <c r="C15" s="5"/>
      <c r="D15" s="10" t="s">
        <v>18</v>
      </c>
      <c r="E15" s="25">
        <v>9390.4699999999993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ROW(10:10)), MATCH($B$6,#REF!, 0)),"")</f>
        <v/>
      </c>
      <c r="C16" s="5" t="str" cm="1">
        <f t="array" ref="C16">IFERROR(INDEX(#REF!,SMALL(IF(#REF!=rngInvoice,ROW(#REF!)-ROW(#REF!)), ROW(10:10)), MATCH($C$6,#REF!, 0)),"")</f>
        <v/>
      </c>
      <c r="D16" s="10" t="s">
        <v>41</v>
      </c>
      <c r="E16" s="25">
        <v>269.56</v>
      </c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70257.209999999992</v>
      </c>
      <c r="G17" s="19"/>
    </row>
    <row r="18" spans="1:9" s="2" customFormat="1" ht="40.5" customHeight="1" x14ac:dyDescent="0.25">
      <c r="A18" s="22" t="s">
        <v>19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65</v>
      </c>
      <c r="B19" s="12">
        <v>85821130368</v>
      </c>
      <c r="C19" s="5" t="s">
        <v>1</v>
      </c>
      <c r="D19" s="5" t="s">
        <v>66</v>
      </c>
      <c r="E19" s="36">
        <v>21.01</v>
      </c>
      <c r="G19" s="19"/>
    </row>
    <row r="20" spans="1:9" s="2" customFormat="1" ht="40.5" customHeight="1" x14ac:dyDescent="0.25">
      <c r="A20" s="21" t="s">
        <v>67</v>
      </c>
      <c r="B20" s="12"/>
      <c r="C20" s="5"/>
      <c r="D20" s="5"/>
      <c r="E20" s="37">
        <f>SUBTOTAL(109,E19:E19)</f>
        <v>21.01</v>
      </c>
      <c r="G20" s="19"/>
    </row>
    <row r="21" spans="1:9" s="2" customFormat="1" ht="40.5" customHeight="1" x14ac:dyDescent="0.25">
      <c r="A21" s="7" t="s">
        <v>68</v>
      </c>
      <c r="B21" s="38">
        <v>87311810356</v>
      </c>
      <c r="C21" s="5" t="s">
        <v>69</v>
      </c>
      <c r="D21" s="10" t="s">
        <v>70</v>
      </c>
      <c r="E21" s="36">
        <v>57.68</v>
      </c>
      <c r="G21" s="19"/>
      <c r="I21" s="39"/>
    </row>
    <row r="22" spans="1:9" s="2" customFormat="1" ht="40.5" customHeight="1" x14ac:dyDescent="0.25">
      <c r="A22" s="21" t="s">
        <v>71</v>
      </c>
      <c r="B22" s="38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37">
        <f>SUBTOTAL(109,E21:E21)</f>
        <v>57.68</v>
      </c>
      <c r="G22" s="19"/>
      <c r="I22" s="39">
        <f>SUM(E20+E24+E27+E29+E31+E37+E39+E41+E43+E45+E49+E51+E54+E56+E58+E60+E62+E64)</f>
        <v>20536.940000000002</v>
      </c>
    </row>
    <row r="23" spans="1:9" s="2" customFormat="1" ht="40.5" customHeight="1" x14ac:dyDescent="0.25">
      <c r="A23" s="7" t="s">
        <v>72</v>
      </c>
      <c r="B23" s="12">
        <v>81793146560</v>
      </c>
      <c r="C23" s="5" t="s">
        <v>1</v>
      </c>
      <c r="D23" s="10" t="s">
        <v>70</v>
      </c>
      <c r="E23" s="36">
        <v>122.07</v>
      </c>
      <c r="G23" s="19"/>
    </row>
    <row r="24" spans="1:9" s="2" customFormat="1" ht="40.5" customHeight="1" x14ac:dyDescent="0.25">
      <c r="A24" s="21" t="s">
        <v>73</v>
      </c>
      <c r="B24" s="12" t="s">
        <v>74</v>
      </c>
      <c r="C24" s="5" t="s">
        <v>74</v>
      </c>
      <c r="D24" s="5"/>
      <c r="E24" s="37">
        <f>SUM(E23:E23)</f>
        <v>122.07</v>
      </c>
      <c r="G24" s="19"/>
    </row>
    <row r="25" spans="1:9" s="2" customFormat="1" ht="40.5" customHeight="1" x14ac:dyDescent="0.25">
      <c r="A25" s="7" t="s">
        <v>82</v>
      </c>
      <c r="B25" s="12">
        <v>54013697016</v>
      </c>
      <c r="C25" s="5" t="s">
        <v>1</v>
      </c>
      <c r="D25" s="10" t="s">
        <v>83</v>
      </c>
      <c r="E25" s="36">
        <v>71.39</v>
      </c>
      <c r="G25" s="19"/>
    </row>
    <row r="26" spans="1:9" s="2" customFormat="1" ht="40.5" customHeight="1" x14ac:dyDescent="0.25">
      <c r="A26" s="7" t="s">
        <v>82</v>
      </c>
      <c r="B26" s="12">
        <v>54013697016</v>
      </c>
      <c r="C26" s="5" t="s">
        <v>1</v>
      </c>
      <c r="D26" s="10" t="s">
        <v>85</v>
      </c>
      <c r="E26" s="36">
        <v>142.5</v>
      </c>
      <c r="G26" s="19"/>
    </row>
    <row r="27" spans="1:9" s="2" customFormat="1" ht="40.5" customHeight="1" x14ac:dyDescent="0.25">
      <c r="A27" s="21" t="s">
        <v>84</v>
      </c>
      <c r="B27" s="12" t="str" cm="1">
        <f t="array" ref="B27">IFERROR(INDEX(#REF!,SMALL(IF(#REF!=rngInvoice,ROW(#REF!)-ROW(#REF!)), ROW(#REF!)), MATCH($B$6,#REF!, 0)),"")</f>
        <v/>
      </c>
      <c r="C27" s="5" t="str" cm="1">
        <f t="array" ref="C27">IFERROR(INDEX(#REF!,SMALL(IF(#REF!=rngInvoice,ROW(#REF!)-ROW(#REF!)), ROW(#REF!)), MATCH($C$6,#REF!, 0)),"")</f>
        <v/>
      </c>
      <c r="D27" s="5"/>
      <c r="E27" s="37">
        <f>SUM(E25:E26)</f>
        <v>213.89</v>
      </c>
      <c r="G27" s="19"/>
    </row>
    <row r="28" spans="1:9" s="2" customFormat="1" ht="40.5" customHeight="1" x14ac:dyDescent="0.25">
      <c r="A28" s="7" t="s">
        <v>101</v>
      </c>
      <c r="B28" s="12">
        <v>79423686094</v>
      </c>
      <c r="C28" s="5" t="s">
        <v>1</v>
      </c>
      <c r="D28" s="10" t="s">
        <v>103</v>
      </c>
      <c r="E28" s="30">
        <v>621.54999999999995</v>
      </c>
      <c r="G28" s="19"/>
    </row>
    <row r="29" spans="1:9" s="2" customFormat="1" ht="40.5" customHeight="1" x14ac:dyDescent="0.25">
      <c r="A29" s="21" t="s">
        <v>102</v>
      </c>
      <c r="B29" s="12" t="str" cm="1">
        <f t="array" ref="B29">IFERROR(INDEX(#REF!,SMALL(IF(#REF!=rngInvoice,ROW(#REF!)-ROW(#REF!)), ROW(20:20)), MATCH($B$6,#REF!, 0)),"")</f>
        <v/>
      </c>
      <c r="C29" s="5" t="str" cm="1">
        <f t="array" ref="C29">IFERROR(INDEX(#REF!,SMALL(IF(#REF!=rngInvoice,ROW(#REF!)-ROW(#REF!)), ROW(20:20)), MATCH($C$6,#REF!, 0)),"")</f>
        <v/>
      </c>
      <c r="D29" s="5"/>
      <c r="E29" s="26">
        <f>SUM(E28)</f>
        <v>621.54999999999995</v>
      </c>
      <c r="G29" s="19"/>
    </row>
    <row r="30" spans="1:9" s="2" customFormat="1" ht="40.5" customHeight="1" x14ac:dyDescent="0.25">
      <c r="A30" s="40" t="s">
        <v>86</v>
      </c>
      <c r="B30" s="12">
        <v>26187994862</v>
      </c>
      <c r="C30" s="5" t="s">
        <v>1</v>
      </c>
      <c r="D30" s="10" t="s">
        <v>87</v>
      </c>
      <c r="E30" s="36">
        <v>174.32</v>
      </c>
      <c r="G30" s="19"/>
    </row>
    <row r="31" spans="1:9" s="2" customFormat="1" ht="40.5" customHeight="1" x14ac:dyDescent="0.25">
      <c r="A31" s="41" t="s">
        <v>88</v>
      </c>
      <c r="B31" s="12" t="str" cm="1">
        <f t="array" ref="B31">IFERROR(INDEX(#REF!,SMALL(IF(#REF!=rngInvoice,ROW(#REF!)-ROW(#REF!)), ROW(22:22)), MATCH($B$6,#REF!, 0)),"")</f>
        <v/>
      </c>
      <c r="C31" s="5" t="str" cm="1">
        <f t="array" ref="C31">IFERROR(INDEX(#REF!,SMALL(IF(#REF!=rngInvoice,ROW(#REF!)-ROW(#REF!)), ROW(22:22)), MATCH($C$6,#REF!, 0)),"")</f>
        <v/>
      </c>
      <c r="D31" s="5"/>
      <c r="E31" s="37">
        <f>SUM(E30)</f>
        <v>174.32</v>
      </c>
      <c r="G31" s="19"/>
    </row>
    <row r="32" spans="1:9" s="2" customFormat="1" ht="40.5" customHeight="1" x14ac:dyDescent="0.25">
      <c r="A32" s="7" t="s">
        <v>97</v>
      </c>
      <c r="B32" s="12">
        <v>73660371074</v>
      </c>
      <c r="C32" s="5" t="s">
        <v>1</v>
      </c>
      <c r="D32" s="5" t="s">
        <v>104</v>
      </c>
      <c r="E32" s="36">
        <v>47.4</v>
      </c>
      <c r="G32" s="19"/>
    </row>
    <row r="33" spans="1:7" s="2" customFormat="1" ht="40.5" customHeight="1" x14ac:dyDescent="0.25">
      <c r="A33" s="7" t="s">
        <v>97</v>
      </c>
      <c r="B33" s="12">
        <v>73660371074</v>
      </c>
      <c r="C33" s="5" t="s">
        <v>1</v>
      </c>
      <c r="D33" s="10" t="s">
        <v>103</v>
      </c>
      <c r="E33" s="36">
        <v>53.32</v>
      </c>
      <c r="G33" s="19"/>
    </row>
    <row r="34" spans="1:7" s="2" customFormat="1" ht="40.5" customHeight="1" x14ac:dyDescent="0.25">
      <c r="A34" s="7" t="s">
        <v>97</v>
      </c>
      <c r="B34" s="12">
        <v>73660371074</v>
      </c>
      <c r="C34" s="5" t="s">
        <v>1</v>
      </c>
      <c r="D34" s="10" t="s">
        <v>41</v>
      </c>
      <c r="E34" s="36">
        <v>28.71</v>
      </c>
      <c r="G34" s="19"/>
    </row>
    <row r="35" spans="1:7" s="2" customFormat="1" ht="40.5" customHeight="1" x14ac:dyDescent="0.25">
      <c r="A35" s="7" t="s">
        <v>97</v>
      </c>
      <c r="B35" s="12">
        <v>73660371074</v>
      </c>
      <c r="C35" s="5" t="s">
        <v>1</v>
      </c>
      <c r="D35" s="10" t="s">
        <v>98</v>
      </c>
      <c r="E35" s="30">
        <v>10.19</v>
      </c>
      <c r="G35" s="19"/>
    </row>
    <row r="36" spans="1:7" s="2" customFormat="1" ht="40.5" customHeight="1" x14ac:dyDescent="0.25">
      <c r="A36" s="7" t="s">
        <v>97</v>
      </c>
      <c r="B36" s="12">
        <v>73660371074</v>
      </c>
      <c r="C36" s="5" t="s">
        <v>1</v>
      </c>
      <c r="D36" s="10" t="s">
        <v>99</v>
      </c>
      <c r="E36" s="30">
        <v>127.9</v>
      </c>
      <c r="G36" s="19"/>
    </row>
    <row r="37" spans="1:7" s="2" customFormat="1" ht="40.5" customHeight="1" x14ac:dyDescent="0.25">
      <c r="A37" s="21" t="s">
        <v>100</v>
      </c>
      <c r="B37" s="12" t="str" cm="1">
        <f t="array" ref="B37">IFERROR(INDEX(#REF!,SMALL(IF(#REF!=rngInvoice,ROW(#REF!)-ROW(#REF!)), ROW(#REF!)), MATCH($B$6,#REF!, 0)),"")</f>
        <v/>
      </c>
      <c r="C37" s="5" t="str" cm="1">
        <f t="array" ref="C37">IFERROR(INDEX(#REF!,SMALL(IF(#REF!=rngInvoice,ROW(#REF!)-ROW(#REF!)), ROW(#REF!)), MATCH($C$6,#REF!, 0)),"")</f>
        <v/>
      </c>
      <c r="D37" s="5"/>
      <c r="E37" s="26">
        <f>SUM(E32:E36)</f>
        <v>267.52</v>
      </c>
      <c r="G37" s="19"/>
    </row>
    <row r="38" spans="1:7" s="2" customFormat="1" ht="40.5" customHeight="1" x14ac:dyDescent="0.25">
      <c r="A38" s="40" t="s">
        <v>95</v>
      </c>
      <c r="B38" s="12">
        <v>92652872761</v>
      </c>
      <c r="C38" s="5" t="s">
        <v>1</v>
      </c>
      <c r="D38" s="10" t="s">
        <v>25</v>
      </c>
      <c r="E38" s="36">
        <v>100.58</v>
      </c>
      <c r="G38" s="19"/>
    </row>
    <row r="39" spans="1:7" s="2" customFormat="1" ht="40.5" customHeight="1" x14ac:dyDescent="0.25">
      <c r="A39" s="41" t="s">
        <v>96</v>
      </c>
      <c r="B39" s="12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10"/>
      <c r="E39" s="37">
        <f>SUBTOTAL(109,E38)</f>
        <v>100.58</v>
      </c>
      <c r="G39" s="19"/>
    </row>
    <row r="40" spans="1:7" s="2" customFormat="1" ht="40.5" customHeight="1" x14ac:dyDescent="0.25">
      <c r="A40" s="7" t="s">
        <v>89</v>
      </c>
      <c r="B40" s="7">
        <v>73294314024</v>
      </c>
      <c r="C40" s="5" t="s">
        <v>1</v>
      </c>
      <c r="D40" s="5" t="s">
        <v>78</v>
      </c>
      <c r="E40" s="36">
        <v>177.54</v>
      </c>
      <c r="G40" s="19"/>
    </row>
    <row r="41" spans="1:7" s="2" customFormat="1" ht="40.5" customHeight="1" x14ac:dyDescent="0.25">
      <c r="A41" s="41" t="s">
        <v>90</v>
      </c>
      <c r="B41" s="7" t="str" cm="1">
        <f t="array" ref="B41">IFERROR(INDEX(#REF!,SMALL(IF(#REF!=rngInvoice,ROW(#REF!)-ROW(#REF!)), ROW(23:23)), MATCH($B$6,#REF!, 0)),"")</f>
        <v/>
      </c>
      <c r="C41" s="5"/>
      <c r="D41" s="10"/>
      <c r="E41" s="37">
        <f>SUM(E40)</f>
        <v>177.54</v>
      </c>
      <c r="G41" s="19"/>
    </row>
    <row r="42" spans="1:7" s="2" customFormat="1" ht="40.5" customHeight="1" x14ac:dyDescent="0.25">
      <c r="A42" s="7" t="s">
        <v>91</v>
      </c>
      <c r="B42" s="12">
        <v>72251884241</v>
      </c>
      <c r="C42" s="5" t="s">
        <v>28</v>
      </c>
      <c r="D42" s="10" t="s">
        <v>70</v>
      </c>
      <c r="E42" s="25">
        <v>289.2</v>
      </c>
      <c r="G42" s="19"/>
    </row>
    <row r="43" spans="1:7" s="2" customFormat="1" ht="40.5" customHeight="1" x14ac:dyDescent="0.25">
      <c r="A43" s="21" t="s">
        <v>92</v>
      </c>
      <c r="B43" s="12"/>
      <c r="C43" s="5"/>
      <c r="D43" s="5"/>
      <c r="E43" s="26">
        <f>SUBTOTAL(109,E42:E42)</f>
        <v>289.2</v>
      </c>
      <c r="G43" s="19"/>
    </row>
    <row r="44" spans="1:7" s="2" customFormat="1" ht="40.5" customHeight="1" x14ac:dyDescent="0.25">
      <c r="A44" s="21" t="s">
        <v>80</v>
      </c>
      <c r="B44" s="12">
        <v>84485812058</v>
      </c>
      <c r="C44" s="5" t="s">
        <v>1</v>
      </c>
      <c r="D44" s="10" t="s">
        <v>25</v>
      </c>
      <c r="E44" s="30">
        <v>2991.54</v>
      </c>
      <c r="G44" s="19"/>
    </row>
    <row r="45" spans="1:7" s="2" customFormat="1" ht="40.5" customHeight="1" x14ac:dyDescent="0.25">
      <c r="A45" s="21" t="s">
        <v>81</v>
      </c>
      <c r="B45" s="12" t="str" cm="1">
        <f t="array" ref="B45">IFERROR(INDEX(#REF!,SMALL(IF(#REF!=rngInvoice,ROW(#REF!)-ROW(#REF!)), ROW(13:13)), MATCH($B$6,#REF!, 0)),"")</f>
        <v/>
      </c>
      <c r="C45" s="5" t="str" cm="1">
        <f t="array" ref="C45">IFERROR(INDEX(#REF!,SMALL(IF(#REF!=rngInvoice,ROW(#REF!)-ROW(#REF!)), ROW(13:13)), MATCH($C$6,#REF!, 0)),"")</f>
        <v/>
      </c>
      <c r="D45" s="5"/>
      <c r="E45" s="26">
        <f>SUBTOTAL(109,E44)</f>
        <v>2991.54</v>
      </c>
      <c r="G45" s="19"/>
    </row>
    <row r="46" spans="1:7" s="2" customFormat="1" ht="40.5" customHeight="1" x14ac:dyDescent="0.25">
      <c r="A46" s="7" t="s">
        <v>26</v>
      </c>
      <c r="B46" s="12">
        <v>27759560625</v>
      </c>
      <c r="C46" s="5" t="s">
        <v>1</v>
      </c>
      <c r="D46" s="10" t="s">
        <v>27</v>
      </c>
      <c r="E46" s="36"/>
      <c r="G46" s="19"/>
    </row>
    <row r="47" spans="1:7" s="2" customFormat="1" ht="40.5" customHeight="1" x14ac:dyDescent="0.25">
      <c r="A47" s="21" t="s">
        <v>29</v>
      </c>
      <c r="B47" s="12" t="str" cm="1">
        <f t="array" ref="B47">IFERROR(INDEX(#REF!,SMALL(IF(#REF!=rngInvoice,ROW(#REF!)-ROW(#REF!)), ROW(19:19)), MATCH($B$6,#REF!, 0)),"")</f>
        <v/>
      </c>
      <c r="C47" s="5"/>
      <c r="D47" s="5"/>
      <c r="E47" s="37">
        <f>SUM(E46)</f>
        <v>0</v>
      </c>
      <c r="G47" s="19"/>
    </row>
    <row r="48" spans="1:7" s="2" customFormat="1" ht="40.5" customHeight="1" x14ac:dyDescent="0.25">
      <c r="A48" s="21" t="s">
        <v>93</v>
      </c>
      <c r="B48" s="12">
        <v>55662000497</v>
      </c>
      <c r="C48" s="5" t="s">
        <v>1</v>
      </c>
      <c r="D48" s="5" t="s">
        <v>41</v>
      </c>
      <c r="E48" s="30">
        <v>378.7</v>
      </c>
      <c r="G48" s="19"/>
    </row>
    <row r="49" spans="1:9" s="2" customFormat="1" ht="40.5" customHeight="1" x14ac:dyDescent="0.25">
      <c r="A49" s="21" t="s">
        <v>94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26">
        <f>SUBTOTAL(109,E48)</f>
        <v>378.7</v>
      </c>
      <c r="G49" s="19"/>
    </row>
    <row r="50" spans="1:9" s="2" customFormat="1" ht="40.5" customHeight="1" x14ac:dyDescent="0.25">
      <c r="A50" s="7" t="s">
        <v>105</v>
      </c>
      <c r="B50" s="12">
        <v>24940119411</v>
      </c>
      <c r="C50" s="5" t="s">
        <v>1</v>
      </c>
      <c r="D50" s="10" t="s">
        <v>106</v>
      </c>
      <c r="E50" s="30">
        <v>179</v>
      </c>
      <c r="G50" s="19"/>
    </row>
    <row r="51" spans="1:9" s="2" customFormat="1" ht="40.5" customHeight="1" x14ac:dyDescent="0.25">
      <c r="A51" s="21" t="s">
        <v>107</v>
      </c>
      <c r="B51" s="12" t="str" cm="1">
        <f t="array" ref="B51">IFERROR(INDEX(#REF!,SMALL(IF(#REF!=rngInvoice,ROW(#REF!)-ROW(#REF!)), ROW(10:10)), MATCH($B$6,#REF!, 0)),"")</f>
        <v/>
      </c>
      <c r="C51" s="5" t="str" cm="1">
        <f t="array" ref="C51">IFERROR(INDEX(#REF!,SMALL(IF(#REF!=rngInvoice,ROW(#REF!)-ROW(#REF!)), ROW(10:10)), MATCH($C$6,#REF!, 0)),"")</f>
        <v/>
      </c>
      <c r="D51" s="5"/>
      <c r="E51" s="26">
        <f>SUM(E50:E50)</f>
        <v>179</v>
      </c>
      <c r="G51" s="19"/>
    </row>
    <row r="52" spans="1:9" s="2" customFormat="1" ht="40.5" customHeight="1" x14ac:dyDescent="0.25">
      <c r="A52" s="7" t="s">
        <v>108</v>
      </c>
      <c r="B52" s="12">
        <v>35639958412</v>
      </c>
      <c r="C52" s="5" t="s">
        <v>1</v>
      </c>
      <c r="D52" s="5" t="s">
        <v>104</v>
      </c>
      <c r="E52" s="30">
        <v>1169.1600000000001</v>
      </c>
      <c r="G52" s="19"/>
    </row>
    <row r="53" spans="1:9" s="2" customFormat="1" ht="40.5" customHeight="1" x14ac:dyDescent="0.25">
      <c r="A53" s="7" t="s">
        <v>108</v>
      </c>
      <c r="B53" s="12">
        <v>35639958412</v>
      </c>
      <c r="C53" s="5" t="s">
        <v>1</v>
      </c>
      <c r="D53" s="5" t="s">
        <v>78</v>
      </c>
      <c r="E53" s="30">
        <v>68.900000000000006</v>
      </c>
      <c r="G53" s="19"/>
    </row>
    <row r="54" spans="1:9" s="2" customFormat="1" ht="40.5" customHeight="1" x14ac:dyDescent="0.25">
      <c r="A54" s="21" t="s">
        <v>109</v>
      </c>
      <c r="B54" s="12" t="str" cm="1">
        <f t="array" ref="B54">IFERROR(INDEX(#REF!,SMALL(IF(#REF!=rngInvoice,ROW(#REF!)-ROW(#REF!)), ROW(46:46)), MATCH($B$6,#REF!, 0)),"")</f>
        <v/>
      </c>
      <c r="C54" s="5" t="str" cm="1">
        <f t="array" ref="C54">IFERROR(INDEX(#REF!,SMALL(IF(#REF!=rngInvoice,ROW(#REF!)-ROW(#REF!)), ROW(46:46)), MATCH($C$6,#REF!, 0)),"")</f>
        <v/>
      </c>
      <c r="D54" s="5"/>
      <c r="E54" s="26">
        <f>SUM(E52:E53)</f>
        <v>1238.0600000000002</v>
      </c>
      <c r="G54" s="19"/>
    </row>
    <row r="55" spans="1:9" s="2" customFormat="1" ht="40.5" customHeight="1" x14ac:dyDescent="0.25">
      <c r="A55" s="7" t="s">
        <v>110</v>
      </c>
      <c r="B55" s="12">
        <v>99730898701</v>
      </c>
      <c r="C55" s="5" t="s">
        <v>112</v>
      </c>
      <c r="D55" s="10" t="s">
        <v>113</v>
      </c>
      <c r="E55" s="30">
        <v>13125</v>
      </c>
      <c r="G55" s="19"/>
    </row>
    <row r="56" spans="1:9" s="2" customFormat="1" ht="40.5" customHeight="1" x14ac:dyDescent="0.25">
      <c r="A56" s="21" t="s">
        <v>111</v>
      </c>
      <c r="B56" s="12" t="str" cm="1">
        <f t="array" ref="B56">IFERROR(INDEX(#REF!,SMALL(IF(#REF!=rngInvoice,ROW(#REF!)-ROW(#REF!)), ROW(15:15)), MATCH($B$6,#REF!, 0)),"")</f>
        <v/>
      </c>
      <c r="C56" s="5" t="str" cm="1">
        <f t="array" ref="C56">IFERROR(INDEX(#REF!,SMALL(IF(#REF!=rngInvoice,ROW(#REF!)-ROW(#REF!)), ROW(15:15)), MATCH($C$6,#REF!, 0)),"")</f>
        <v/>
      </c>
      <c r="D56" s="5"/>
      <c r="E56" s="26">
        <f>SUM(E55:E55)</f>
        <v>13125</v>
      </c>
      <c r="G56" s="19"/>
    </row>
    <row r="57" spans="1:9" s="2" customFormat="1" ht="40.5" customHeight="1" x14ac:dyDescent="0.25">
      <c r="A57" s="7" t="s">
        <v>114</v>
      </c>
      <c r="B57" s="12">
        <v>52420361911</v>
      </c>
      <c r="C57" s="5" t="s">
        <v>1</v>
      </c>
      <c r="D57" s="10" t="s">
        <v>27</v>
      </c>
      <c r="E57" s="30">
        <v>49.4</v>
      </c>
      <c r="G57" s="19"/>
    </row>
    <row r="58" spans="1:9" s="2" customFormat="1" ht="40.5" customHeight="1" x14ac:dyDescent="0.25">
      <c r="A58" s="21" t="s">
        <v>115</v>
      </c>
      <c r="B58" s="12" t="s">
        <v>74</v>
      </c>
      <c r="C58" s="5" t="s">
        <v>74</v>
      </c>
      <c r="D58" s="5"/>
      <c r="E58" s="26">
        <f>SUM(E57:E57)</f>
        <v>49.4</v>
      </c>
      <c r="G58" s="19"/>
    </row>
    <row r="59" spans="1:9" s="2" customFormat="1" ht="40.5" customHeight="1" x14ac:dyDescent="0.25">
      <c r="A59" s="7" t="s">
        <v>116</v>
      </c>
      <c r="B59" s="42" t="s">
        <v>118</v>
      </c>
      <c r="C59" s="5" t="s">
        <v>1</v>
      </c>
      <c r="D59" s="10" t="s">
        <v>119</v>
      </c>
      <c r="E59" s="30">
        <v>210</v>
      </c>
      <c r="G59" s="19"/>
    </row>
    <row r="60" spans="1:9" s="2" customFormat="1" ht="40.5" customHeight="1" x14ac:dyDescent="0.25">
      <c r="A60" s="21" t="s">
        <v>117</v>
      </c>
      <c r="B60" s="12" t="str" cm="1">
        <f t="array" ref="B60">IFERROR(INDEX(#REF!,SMALL(IF(#REF!=rngInvoice,ROW(#REF!)-ROW(#REF!)), ROW(51:51)), MATCH($B$6,#REF!, 0)),"")</f>
        <v/>
      </c>
      <c r="C60" s="5" t="str" cm="1">
        <f t="array" ref="C60">IFERROR(INDEX(#REF!,SMALL(IF(#REF!=rngInvoice,ROW(#REF!)-ROW(#REF!)), ROW(51:51)), MATCH($C$6,#REF!, 0)),"")</f>
        <v/>
      </c>
      <c r="D60" s="5"/>
      <c r="E60" s="26">
        <f>SUM(E59:E59)</f>
        <v>210</v>
      </c>
      <c r="G60" s="19"/>
    </row>
    <row r="61" spans="1:9" s="2" customFormat="1" ht="40.5" customHeight="1" x14ac:dyDescent="0.25">
      <c r="A61" s="7" t="s">
        <v>75</v>
      </c>
      <c r="B61" s="7">
        <v>39122275975</v>
      </c>
      <c r="C61" s="5" t="s">
        <v>1</v>
      </c>
      <c r="D61" s="5" t="s">
        <v>66</v>
      </c>
      <c r="E61" s="36">
        <v>120.63</v>
      </c>
      <c r="G61" s="19"/>
    </row>
    <row r="62" spans="1:9" s="2" customFormat="1" ht="40.5" customHeight="1" x14ac:dyDescent="0.25">
      <c r="A62" s="21" t="s">
        <v>76</v>
      </c>
      <c r="B62" s="7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10"/>
      <c r="E62" s="26">
        <f>SUM(E61)</f>
        <v>120.63</v>
      </c>
      <c r="G62" s="19"/>
      <c r="I62" s="39" t="e">
        <f>SUM(#REF!+#REF!+E66+E68+E70+#REF!+E72+#REF!+#REF!+#REF!+E74+E76+E78+E80+E82+E84+E88+#REF!+E90+#REF!+#REF!+E86)</f>
        <v>#REF!</v>
      </c>
    </row>
    <row r="63" spans="1:9" s="2" customFormat="1" ht="40.5" customHeight="1" x14ac:dyDescent="0.25">
      <c r="A63" s="7" t="s">
        <v>77</v>
      </c>
      <c r="B63" s="12">
        <v>6637660960</v>
      </c>
      <c r="C63" s="5" t="s">
        <v>1</v>
      </c>
      <c r="D63" s="5" t="s">
        <v>78</v>
      </c>
      <c r="E63" s="36">
        <v>256.93</v>
      </c>
      <c r="G63" s="19"/>
      <c r="I63" s="39"/>
    </row>
    <row r="64" spans="1:9" s="2" customFormat="1" ht="40.5" customHeight="1" x14ac:dyDescent="0.25">
      <c r="A64" s="21" t="s">
        <v>79</v>
      </c>
      <c r="B64" s="12" t="s">
        <v>74</v>
      </c>
      <c r="C64" s="5" t="s">
        <v>74</v>
      </c>
      <c r="D64" s="5"/>
      <c r="E64" s="37">
        <f>E63</f>
        <v>256.93</v>
      </c>
      <c r="G64" s="19"/>
      <c r="I64" s="39"/>
    </row>
    <row r="65" spans="1:9" ht="33.950000000000003" customHeight="1" x14ac:dyDescent="0.25">
      <c r="A65" s="31" t="s">
        <v>45</v>
      </c>
      <c r="B65" s="7" t="s">
        <v>43</v>
      </c>
      <c r="C65" s="5" t="s">
        <v>43</v>
      </c>
      <c r="D65" s="32" t="s">
        <v>44</v>
      </c>
      <c r="E65" s="33">
        <v>1015.27</v>
      </c>
    </row>
    <row r="66" spans="1:9" ht="33.950000000000003" customHeight="1" x14ac:dyDescent="0.25">
      <c r="A66" s="34" t="s">
        <v>46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32"/>
      <c r="E66" s="26">
        <f>SUBTOTAL(109,E65:E65)</f>
        <v>1015.27</v>
      </c>
    </row>
    <row r="67" spans="1:9" ht="33.950000000000003" customHeight="1" x14ac:dyDescent="0.25">
      <c r="A67" s="31" t="s">
        <v>47</v>
      </c>
      <c r="B67" s="7" t="s">
        <v>43</v>
      </c>
      <c r="C67" s="5" t="s">
        <v>43</v>
      </c>
      <c r="D67" s="32" t="s">
        <v>44</v>
      </c>
      <c r="E67" s="33">
        <v>796.93</v>
      </c>
    </row>
    <row r="68" spans="1:9" ht="33.950000000000003" customHeight="1" x14ac:dyDescent="0.25">
      <c r="A68" s="34" t="s">
        <v>48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32"/>
      <c r="E68" s="26">
        <f>SUBTOTAL(109,E67:E67)</f>
        <v>796.93</v>
      </c>
    </row>
    <row r="69" spans="1:9" ht="33.950000000000003" customHeight="1" x14ac:dyDescent="0.25">
      <c r="A69" s="31" t="s">
        <v>49</v>
      </c>
      <c r="B69" s="7" t="s">
        <v>43</v>
      </c>
      <c r="C69" s="5" t="s">
        <v>43</v>
      </c>
      <c r="D69" s="32" t="s">
        <v>44</v>
      </c>
      <c r="E69" s="33">
        <v>627.08000000000004</v>
      </c>
    </row>
    <row r="70" spans="1:9" ht="33.950000000000003" customHeight="1" x14ac:dyDescent="0.25">
      <c r="A70" s="34" t="s">
        <v>50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32"/>
      <c r="E70" s="26">
        <f>SUBTOTAL(109,E69:E69)</f>
        <v>627.08000000000004</v>
      </c>
      <c r="I70" s="43">
        <f>SUM(E66+E68+FakturaProjekta2346781113142[[#This Row],[Iznos]]+E72+E74+E76+E78+E80+E82+E84)</f>
        <v>7249.08</v>
      </c>
    </row>
    <row r="71" spans="1:9" ht="33.950000000000003" customHeight="1" x14ac:dyDescent="0.25">
      <c r="A71" s="35" t="s">
        <v>51</v>
      </c>
      <c r="B71" s="7" t="s">
        <v>43</v>
      </c>
      <c r="C71" s="5" t="s">
        <v>43</v>
      </c>
      <c r="D71" s="32" t="s">
        <v>44</v>
      </c>
      <c r="E71" s="30">
        <v>358.33</v>
      </c>
    </row>
    <row r="72" spans="1:9" ht="33.950000000000003" customHeight="1" x14ac:dyDescent="0.25">
      <c r="A72" s="34" t="s">
        <v>52</v>
      </c>
      <c r="B72" s="7" t="str" cm="1">
        <f t="array" ref="B72">IFERROR(INDEX(#REF!,SMALL(IF(#REF!=rngInvoice,ROW(#REF!)-ROW(#REF!)), ROW(65:65)), MATCH($B$6,#REF!, 0)),"")</f>
        <v/>
      </c>
      <c r="C72" s="5" t="str" cm="1">
        <f t="array" ref="C72">IFERROR(INDEX(#REF!,SMALL(IF(#REF!=rngInvoice,ROW(#REF!)-ROW(#REF!)), ROW(65:65)), MATCH($C$6,#REF!, 0)),"")</f>
        <v/>
      </c>
      <c r="D72" s="32"/>
      <c r="E72" s="26">
        <f>SUBTOTAL(109,E71:E71)</f>
        <v>358.33</v>
      </c>
    </row>
    <row r="73" spans="1:9" ht="33.950000000000003" customHeight="1" x14ac:dyDescent="0.25">
      <c r="A73" s="35" t="s">
        <v>53</v>
      </c>
      <c r="B73" s="7" t="s">
        <v>43</v>
      </c>
      <c r="C73" s="5" t="s">
        <v>43</v>
      </c>
      <c r="D73" s="32" t="s">
        <v>44</v>
      </c>
      <c r="E73" s="30">
        <v>358.33</v>
      </c>
    </row>
    <row r="74" spans="1:9" ht="33.950000000000003" customHeight="1" x14ac:dyDescent="0.25">
      <c r="A74" s="34" t="s">
        <v>54</v>
      </c>
      <c r="B74" s="7" t="str" cm="1">
        <f t="array" ref="B74">IFERROR(INDEX(#REF!,SMALL(IF(#REF!=rngInvoice,ROW(#REF!)-ROW(#REF!)), ROW(65:65)), MATCH($B$6,#REF!, 0)),"")</f>
        <v/>
      </c>
      <c r="C74" s="5" t="str" cm="1">
        <f t="array" ref="C74">IFERROR(INDEX(#REF!,SMALL(IF(#REF!=rngInvoice,ROW(#REF!)-ROW(#REF!)), ROW(65:65)), MATCH($C$6,#REF!, 0)),"")</f>
        <v/>
      </c>
      <c r="D74" s="32"/>
      <c r="E74" s="26">
        <f>SUBTOTAL(109,E73:E73)</f>
        <v>358.33</v>
      </c>
    </row>
    <row r="75" spans="1:9" ht="33.950000000000003" customHeight="1" x14ac:dyDescent="0.25">
      <c r="A75" s="35" t="s">
        <v>55</v>
      </c>
      <c r="B75" s="7" t="s">
        <v>43</v>
      </c>
      <c r="C75" s="5" t="s">
        <v>43</v>
      </c>
      <c r="D75" s="32" t="s">
        <v>44</v>
      </c>
      <c r="E75" s="30">
        <v>774.89</v>
      </c>
    </row>
    <row r="76" spans="1:9" ht="33.950000000000003" customHeight="1" x14ac:dyDescent="0.25">
      <c r="A76" s="34" t="s">
        <v>56</v>
      </c>
      <c r="B76" s="7" t="str" cm="1">
        <f t="array" ref="B76">IFERROR(INDEX(#REF!,SMALL(IF(#REF!=rngInvoice,ROW(#REF!)-ROW(#REF!)), ROW(65:65)), MATCH($B$6,#REF!, 0)),"")</f>
        <v/>
      </c>
      <c r="C76" s="5" t="str" cm="1">
        <f t="array" ref="C76">IFERROR(INDEX(#REF!,SMALL(IF(#REF!=rngInvoice,ROW(#REF!)-ROW(#REF!)), ROW(65:65)), MATCH($C$6,#REF!, 0)),"")</f>
        <v/>
      </c>
      <c r="D76" s="32"/>
      <c r="E76" s="26">
        <f>SUBTOTAL(109,E75:E75)</f>
        <v>774.89</v>
      </c>
    </row>
    <row r="77" spans="1:9" ht="33.950000000000003" customHeight="1" x14ac:dyDescent="0.25">
      <c r="A77" s="35" t="s">
        <v>57</v>
      </c>
      <c r="B77" s="7" t="s">
        <v>43</v>
      </c>
      <c r="C77" s="5" t="s">
        <v>43</v>
      </c>
      <c r="D77" s="32" t="s">
        <v>44</v>
      </c>
      <c r="E77" s="30">
        <v>787.25</v>
      </c>
    </row>
    <row r="78" spans="1:9" ht="33.950000000000003" customHeight="1" x14ac:dyDescent="0.25">
      <c r="A78" s="34" t="s">
        <v>58</v>
      </c>
      <c r="B78" s="7" t="str" cm="1">
        <f t="array" ref="B78">IFERROR(INDEX(#REF!,SMALL(IF(#REF!=rngInvoice,ROW(#REF!)-ROW(#REF!)), ROW(65:65)), MATCH($B$6,#REF!, 0)),"")</f>
        <v/>
      </c>
      <c r="C78" s="5" t="str" cm="1">
        <f t="array" ref="C78">IFERROR(INDEX(#REF!,SMALL(IF(#REF!=rngInvoice,ROW(#REF!)-ROW(#REF!)), ROW(65:65)), MATCH($C$6,#REF!, 0)),"")</f>
        <v/>
      </c>
      <c r="D78" s="32"/>
      <c r="E78" s="26">
        <f>SUBTOTAL(109,E77:E77)</f>
        <v>787.25</v>
      </c>
    </row>
    <row r="79" spans="1:9" ht="33.950000000000003" customHeight="1" x14ac:dyDescent="0.25">
      <c r="A79" s="35" t="s">
        <v>59</v>
      </c>
      <c r="B79" s="7" t="s">
        <v>43</v>
      </c>
      <c r="C79" s="5" t="s">
        <v>43</v>
      </c>
      <c r="D79" s="32" t="s">
        <v>44</v>
      </c>
      <c r="E79" s="30">
        <v>1073.57</v>
      </c>
    </row>
    <row r="80" spans="1:9" ht="33.950000000000003" customHeight="1" x14ac:dyDescent="0.25">
      <c r="A80" s="34" t="s">
        <v>60</v>
      </c>
      <c r="B80" s="7" t="str" cm="1">
        <f t="array" ref="B80">IFERROR(INDEX(#REF!,SMALL(IF(#REF!=rngInvoice,ROW(#REF!)-ROW(#REF!)), ROW(65:65)), MATCH($B$6,#REF!, 0)),"")</f>
        <v/>
      </c>
      <c r="C80" s="5" t="str" cm="1">
        <f t="array" ref="C80">IFERROR(INDEX(#REF!,SMALL(IF(#REF!=rngInvoice,ROW(#REF!)-ROW(#REF!)), ROW(65:65)), MATCH($C$6,#REF!, 0)),"")</f>
        <v/>
      </c>
      <c r="D80" s="32"/>
      <c r="E80" s="26">
        <f>SUBTOTAL(109,E79:E79)</f>
        <v>1073.57</v>
      </c>
    </row>
    <row r="81" spans="1:5" ht="33.950000000000003" customHeight="1" x14ac:dyDescent="0.25">
      <c r="A81" s="35" t="s">
        <v>61</v>
      </c>
      <c r="B81" s="7" t="s">
        <v>43</v>
      </c>
      <c r="C81" s="5" t="s">
        <v>43</v>
      </c>
      <c r="D81" s="32" t="s">
        <v>44</v>
      </c>
      <c r="E81" s="30">
        <v>774.89</v>
      </c>
    </row>
    <row r="82" spans="1:5" ht="33.950000000000003" customHeight="1" x14ac:dyDescent="0.25">
      <c r="A82" s="34" t="s">
        <v>62</v>
      </c>
      <c r="B82" s="7" t="str" cm="1">
        <f t="array" ref="B82">IFERROR(INDEX(#REF!,SMALL(IF(#REF!=rngInvoice,ROW(#REF!)-ROW(#REF!)), ROW(65:65)), MATCH($B$6,#REF!, 0)),"")</f>
        <v/>
      </c>
      <c r="C82" s="5" t="str" cm="1">
        <f t="array" ref="C82">IFERROR(INDEX(#REF!,SMALL(IF(#REF!=rngInvoice,ROW(#REF!)-ROW(#REF!)), ROW(65:65)), MATCH($C$6,#REF!, 0)),"")</f>
        <v/>
      </c>
      <c r="D82" s="32"/>
      <c r="E82" s="26">
        <f>SUBTOTAL(109,E81:E81)</f>
        <v>774.89</v>
      </c>
    </row>
    <row r="83" spans="1:5" ht="33.950000000000003" customHeight="1" x14ac:dyDescent="0.25">
      <c r="A83" s="35" t="s">
        <v>63</v>
      </c>
      <c r="B83" s="7" t="s">
        <v>43</v>
      </c>
      <c r="C83" s="5" t="s">
        <v>43</v>
      </c>
      <c r="D83" s="32" t="s">
        <v>44</v>
      </c>
      <c r="E83" s="30">
        <v>682.54</v>
      </c>
    </row>
    <row r="84" spans="1:5" ht="33.950000000000003" customHeight="1" x14ac:dyDescent="0.25">
      <c r="A84" s="34" t="s">
        <v>64</v>
      </c>
      <c r="B84" s="7" t="str" cm="1">
        <f t="array" ref="B84">IFERROR(INDEX(#REF!,SMALL(IF(#REF!=rngInvoice,ROW(#REF!)-ROW(#REF!)), ROW(77:77)), MATCH($B$6,#REF!, 0)),"")</f>
        <v/>
      </c>
      <c r="C84" s="5" t="str" cm="1">
        <f t="array" ref="C84">IFERROR(INDEX(#REF!,SMALL(IF(#REF!=rngInvoice,ROW(#REF!)-ROW(#REF!)), ROW(77:77)), MATCH($C$6,#REF!, 0)),"")</f>
        <v/>
      </c>
      <c r="D84" s="32"/>
      <c r="E84" s="26">
        <f>SUBTOTAL(109,E83)</f>
        <v>682.54</v>
      </c>
    </row>
    <row r="85" spans="1:5" ht="33.950000000000003" customHeight="1" x14ac:dyDescent="0.25">
      <c r="A85" s="13" t="s">
        <v>3</v>
      </c>
      <c r="B85" s="13"/>
      <c r="C85" s="14"/>
      <c r="D85" s="14"/>
      <c r="E85" s="27">
        <f>SUM(E43+E45+E49+E20+E22+E24+E27+E29+E31+E37+E39+E41+E51+E54+E56+E58+E60+E62+E64+E66+E68+E70+E72+E74+E76+E78+E80+E82+E84)</f>
        <v>27843.700000000008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4 C22:D24 C42:D43 C44 C45:D45">
    <cfRule type="expression" dxfId="100" priority="65">
      <formula>MOD(ROW(),2)=0</formula>
    </cfRule>
  </conditionalFormatting>
  <conditionalFormatting sqref="A15:A39 C28 C29:D29">
    <cfRule type="expression" dxfId="99" priority="21">
      <formula>MOD(ROW(),2)=0</formula>
    </cfRule>
  </conditionalFormatting>
  <conditionalFormatting sqref="A42:A60 C55">
    <cfRule type="expression" dxfId="98" priority="8">
      <formula>MOD(ROW(),2)=0</formula>
    </cfRule>
  </conditionalFormatting>
  <conditionalFormatting sqref="A63:A64">
    <cfRule type="expression" dxfId="97" priority="39">
      <formula>MOD(ROW(),2)=0</formula>
    </cfRule>
  </conditionalFormatting>
  <conditionalFormatting sqref="A40:C40 A41:D41">
    <cfRule type="expression" dxfId="96" priority="30">
      <formula>MOD(ROW(),2)=0</formula>
    </cfRule>
  </conditionalFormatting>
  <conditionalFormatting sqref="A8:D10 A11:C11">
    <cfRule type="expression" dxfId="95" priority="68">
      <formula>MOD(ROW(),2)=0</formula>
    </cfRule>
  </conditionalFormatting>
  <conditionalFormatting sqref="A61:D62">
    <cfRule type="expression" dxfId="94" priority="45">
      <formula>MOD(ROW(),2)=0</formula>
    </cfRule>
  </conditionalFormatting>
  <conditionalFormatting sqref="A65:D85">
    <cfRule type="expression" dxfId="93" priority="59">
      <formula>MOD(ROW(),2)=0</formula>
    </cfRule>
  </conditionalFormatting>
  <conditionalFormatting sqref="C21">
    <cfRule type="expression" dxfId="92" priority="55">
      <formula>MOD(ROW(),2)=0</formula>
    </cfRule>
  </conditionalFormatting>
  <conditionalFormatting sqref="C25:C26 C27:D27">
    <cfRule type="expression" dxfId="91" priority="38">
      <formula>MOD(ROW(),2)=0</formula>
    </cfRule>
  </conditionalFormatting>
  <conditionalFormatting sqref="C30 C31:D31">
    <cfRule type="expression" dxfId="90" priority="34">
      <formula>MOD(ROW(),2)=0</formula>
    </cfRule>
  </conditionalFormatting>
  <conditionalFormatting sqref="C32:C34 C35:D35 C36 C37:D39">
    <cfRule type="expression" dxfId="89" priority="25">
      <formula>MOD(ROW(),2)=0</formula>
    </cfRule>
  </conditionalFormatting>
  <conditionalFormatting sqref="C46">
    <cfRule type="expression" dxfId="88" priority="47">
      <formula>MOD(ROW(),2)=0</formula>
    </cfRule>
  </conditionalFormatting>
  <conditionalFormatting sqref="C50 C51:D52 C53 C54:D54">
    <cfRule type="expression" dxfId="87" priority="15">
      <formula>MOD(ROW(),2)=0</formula>
    </cfRule>
  </conditionalFormatting>
  <conditionalFormatting sqref="C15:D20">
    <cfRule type="expression" dxfId="86" priority="56">
      <formula>MOD(ROW(),2)=0</formula>
    </cfRule>
  </conditionalFormatting>
  <conditionalFormatting sqref="C47:D49">
    <cfRule type="expression" dxfId="85" priority="50">
      <formula>MOD(ROW(),2)=0</formula>
    </cfRule>
  </conditionalFormatting>
  <conditionalFormatting sqref="C56:D60">
    <cfRule type="expression" dxfId="84" priority="4">
      <formula>MOD(ROW(),2)=0</formula>
    </cfRule>
  </conditionalFormatting>
  <conditionalFormatting sqref="C63:D64">
    <cfRule type="expression" dxfId="83" priority="40">
      <formula>MOD(ROW(),2)=0</formula>
    </cfRule>
  </conditionalFormatting>
  <conditionalFormatting sqref="D11">
    <cfRule type="expression" dxfId="82" priority="64">
      <formula>MOD(ROW(),2)=0</formula>
    </cfRule>
  </conditionalFormatting>
  <conditionalFormatting sqref="D21">
    <cfRule type="expression" dxfId="81" priority="51">
      <formula>MOD(ROW(),2)=0</formula>
    </cfRule>
  </conditionalFormatting>
  <conditionalFormatting sqref="D25:D26">
    <cfRule type="expression" dxfId="80" priority="37">
      <formula>MOD(ROW(),2)=0</formula>
    </cfRule>
  </conditionalFormatting>
  <conditionalFormatting sqref="D28">
    <cfRule type="expression" dxfId="79" priority="17">
      <formula>MOD(ROW(),2)=0</formula>
    </cfRule>
  </conditionalFormatting>
  <conditionalFormatting sqref="D30">
    <cfRule type="expression" dxfId="78" priority="33">
      <formula>MOD(ROW(),2)=0</formula>
    </cfRule>
  </conditionalFormatting>
  <conditionalFormatting sqref="D32:D34">
    <cfRule type="expression" dxfId="77" priority="16">
      <formula>MOD(ROW(),2)=0</formula>
    </cfRule>
  </conditionalFormatting>
  <conditionalFormatting sqref="D36">
    <cfRule type="expression" dxfId="76" priority="22">
      <formula>MOD(ROW(),2)=0</formula>
    </cfRule>
  </conditionalFormatting>
  <conditionalFormatting sqref="D40">
    <cfRule type="expression" dxfId="75" priority="29">
      <formula>MOD(ROW(),2)=0</formula>
    </cfRule>
  </conditionalFormatting>
  <conditionalFormatting sqref="D44">
    <cfRule type="expression" dxfId="74" priority="63">
      <formula>MOD(ROW(),2)=0</formula>
    </cfRule>
  </conditionalFormatting>
  <conditionalFormatting sqref="D46">
    <cfRule type="expression" dxfId="73" priority="46">
      <formula>MOD(ROW(),2)=0</formula>
    </cfRule>
  </conditionalFormatting>
  <conditionalFormatting sqref="D50">
    <cfRule type="expression" dxfId="72" priority="12">
      <formula>MOD(ROW(),2)=0</formula>
    </cfRule>
  </conditionalFormatting>
  <conditionalFormatting sqref="D53">
    <cfRule type="expression" dxfId="71" priority="11">
      <formula>MOD(ROW(),2)=0</formula>
    </cfRule>
  </conditionalFormatting>
  <conditionalFormatting sqref="D55">
    <cfRule type="expression" dxfId="70" priority="5">
      <formula>MOD(ROW(),2)=0</formula>
    </cfRule>
  </conditionalFormatting>
  <conditionalFormatting sqref="E7:E85">
    <cfRule type="expression" dxfId="69" priority="6">
      <formula>MOD(ROW(),2)=0</formula>
    </cfRule>
    <cfRule type="expression" dxfId="68" priority="7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354F2-5006-479E-A48C-59ED434B8A48}">
  <sheetPr>
    <tabColor theme="4" tint="-0.499984740745262"/>
    <pageSetUpPr autoPageBreaks="0" fitToPage="1"/>
  </sheetPr>
  <dimension ref="A1:I94"/>
  <sheetViews>
    <sheetView showGridLines="0" topLeftCell="A92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37.5" customHeight="1" thickTop="1" x14ac:dyDescent="0.25">
      <c r="A2" s="48" t="s">
        <v>12</v>
      </c>
      <c r="B2" s="48"/>
      <c r="C2" s="15" t="s">
        <v>14</v>
      </c>
      <c r="D2" s="49" t="s">
        <v>15</v>
      </c>
      <c r="E2" s="49"/>
      <c r="F2" s="4"/>
    </row>
    <row r="3" spans="1:7" ht="47.25" customHeight="1" x14ac:dyDescent="0.25">
      <c r="A3" s="50" t="s">
        <v>13</v>
      </c>
      <c r="B3" s="50"/>
      <c r="C3" s="16"/>
      <c r="D3" s="51" t="s">
        <v>16</v>
      </c>
      <c r="E3" s="51"/>
      <c r="F3" s="4"/>
      <c r="G3" s="29"/>
    </row>
    <row r="4" spans="1:7" ht="44.1" customHeight="1" x14ac:dyDescent="0.25">
      <c r="A4" s="11" t="s">
        <v>174</v>
      </c>
      <c r="B4" s="9"/>
      <c r="C4" s="9"/>
      <c r="D4" s="9"/>
      <c r="E4" s="23"/>
    </row>
    <row r="5" spans="1:7" ht="44.1" customHeight="1" x14ac:dyDescent="0.25">
      <c r="A5" s="46" t="s">
        <v>10</v>
      </c>
      <c r="B5" s="46"/>
      <c r="C5" s="46"/>
      <c r="D5" s="46"/>
      <c r="E5" s="46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120</v>
      </c>
      <c r="E8" s="25">
        <v>56603.57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4082.92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880.91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121</v>
      </c>
      <c r="E12" s="25">
        <v>2230.77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788.5</v>
      </c>
      <c r="G13" s="19"/>
    </row>
    <row r="14" spans="1:7" s="2" customFormat="1" ht="33.75" customHeight="1" x14ac:dyDescent="0.25">
      <c r="A14" s="7" t="s">
        <v>2</v>
      </c>
      <c r="B14" s="7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10" t="s">
        <v>40</v>
      </c>
      <c r="E14" s="25"/>
      <c r="G14" s="19"/>
    </row>
    <row r="15" spans="1:7" s="2" customFormat="1" ht="56.25" customHeight="1" x14ac:dyDescent="0.25">
      <c r="A15" s="7" t="s">
        <v>2</v>
      </c>
      <c r="B15" s="17"/>
      <c r="C15" s="5"/>
      <c r="D15" s="10" t="s">
        <v>18</v>
      </c>
      <c r="E15" s="25">
        <v>10069.530000000001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ROW(10:10)), MATCH($B$6,#REF!, 0)),"")</f>
        <v/>
      </c>
      <c r="C16" s="5" t="str" cm="1">
        <f t="array" ref="C16">IFERROR(INDEX(#REF!,SMALL(IF(#REF!=rngInvoice,ROW(#REF!)-ROW(#REF!)), ROW(10:10)), MATCH($C$6,#REF!, 0)),"")</f>
        <v/>
      </c>
      <c r="D16" s="10" t="s">
        <v>41</v>
      </c>
      <c r="E16" s="25"/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74656.2</v>
      </c>
      <c r="G17" s="19"/>
    </row>
    <row r="18" spans="1:9" s="2" customFormat="1" ht="40.5" customHeight="1" x14ac:dyDescent="0.25">
      <c r="A18" s="22" t="s">
        <v>19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65</v>
      </c>
      <c r="B19" s="12">
        <v>85821130368</v>
      </c>
      <c r="C19" s="5" t="s">
        <v>1</v>
      </c>
      <c r="D19" s="5" t="s">
        <v>66</v>
      </c>
      <c r="E19" s="36">
        <v>35.36</v>
      </c>
      <c r="G19" s="19"/>
    </row>
    <row r="20" spans="1:9" s="2" customFormat="1" ht="40.5" customHeight="1" x14ac:dyDescent="0.25">
      <c r="A20" s="21" t="s">
        <v>67</v>
      </c>
      <c r="B20" s="12"/>
      <c r="C20" s="5"/>
      <c r="D20" s="5"/>
      <c r="E20" s="37">
        <f>SUBTOTAL(109,E19:E19)</f>
        <v>35.36</v>
      </c>
      <c r="G20" s="19"/>
    </row>
    <row r="21" spans="1:9" s="2" customFormat="1" ht="40.5" customHeight="1" x14ac:dyDescent="0.25">
      <c r="A21" s="7" t="s">
        <v>68</v>
      </c>
      <c r="B21" s="38">
        <v>87311810356</v>
      </c>
      <c r="C21" s="5" t="s">
        <v>69</v>
      </c>
      <c r="D21" s="10" t="s">
        <v>70</v>
      </c>
      <c r="E21" s="36">
        <v>72.61</v>
      </c>
      <c r="G21" s="19"/>
      <c r="I21" s="39"/>
    </row>
    <row r="22" spans="1:9" s="2" customFormat="1" ht="40.5" customHeight="1" x14ac:dyDescent="0.25">
      <c r="A22" s="21" t="s">
        <v>71</v>
      </c>
      <c r="B22" s="38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37">
        <f>SUBTOTAL(109,E21:E21)</f>
        <v>72.61</v>
      </c>
      <c r="G22" s="19"/>
      <c r="I22" s="39"/>
    </row>
    <row r="23" spans="1:9" s="2" customFormat="1" ht="40.5" customHeight="1" x14ac:dyDescent="0.25">
      <c r="A23" s="7" t="s">
        <v>72</v>
      </c>
      <c r="B23" s="12">
        <v>81793146560</v>
      </c>
      <c r="C23" s="5" t="s">
        <v>1</v>
      </c>
      <c r="D23" s="10" t="s">
        <v>70</v>
      </c>
      <c r="E23" s="36">
        <v>114.8</v>
      </c>
      <c r="G23" s="19"/>
    </row>
    <row r="24" spans="1:9" s="2" customFormat="1" ht="40.5" customHeight="1" x14ac:dyDescent="0.25">
      <c r="A24" s="21" t="s">
        <v>73</v>
      </c>
      <c r="B24" s="12" t="s">
        <v>74</v>
      </c>
      <c r="C24" s="5" t="s">
        <v>74</v>
      </c>
      <c r="D24" s="5"/>
      <c r="E24" s="37">
        <f>SUM(E23:E23)</f>
        <v>114.8</v>
      </c>
      <c r="G24" s="19"/>
    </row>
    <row r="25" spans="1:9" s="2" customFormat="1" ht="40.5" customHeight="1" x14ac:dyDescent="0.25">
      <c r="A25" s="7" t="s">
        <v>82</v>
      </c>
      <c r="B25" s="12">
        <v>54013697016</v>
      </c>
      <c r="C25" s="5" t="s">
        <v>1</v>
      </c>
      <c r="D25" s="10" t="s">
        <v>83</v>
      </c>
      <c r="E25" s="36">
        <v>66.33</v>
      </c>
      <c r="G25" s="19"/>
    </row>
    <row r="26" spans="1:9" s="2" customFormat="1" ht="40.5" customHeight="1" x14ac:dyDescent="0.25">
      <c r="A26" s="7" t="s">
        <v>82</v>
      </c>
      <c r="B26" s="12">
        <v>54013697016</v>
      </c>
      <c r="C26" s="5" t="s">
        <v>1</v>
      </c>
      <c r="D26" s="10" t="s">
        <v>85</v>
      </c>
      <c r="E26" s="36">
        <v>92.5</v>
      </c>
      <c r="G26" s="19"/>
    </row>
    <row r="27" spans="1:9" s="2" customFormat="1" ht="40.5" customHeight="1" x14ac:dyDescent="0.25">
      <c r="A27" s="21" t="s">
        <v>84</v>
      </c>
      <c r="B27" s="12" t="str" cm="1">
        <f t="array" ref="B27">IFERROR(INDEX(#REF!,SMALL(IF(#REF!=rngInvoice,ROW(#REF!)-ROW(#REF!)), ROW(#REF!)), MATCH($B$6,#REF!, 0)),"")</f>
        <v/>
      </c>
      <c r="C27" s="5" t="str" cm="1">
        <f t="array" ref="C27">IFERROR(INDEX(#REF!,SMALL(IF(#REF!=rngInvoice,ROW(#REF!)-ROW(#REF!)), ROW(#REF!)), MATCH($C$6,#REF!, 0)),"")</f>
        <v/>
      </c>
      <c r="D27" s="5"/>
      <c r="E27" s="37">
        <f>SUM(E25:E26)</f>
        <v>158.82999999999998</v>
      </c>
      <c r="G27" s="19"/>
    </row>
    <row r="28" spans="1:9" s="2" customFormat="1" ht="40.5" customHeight="1" x14ac:dyDescent="0.25">
      <c r="A28" s="7" t="s">
        <v>136</v>
      </c>
      <c r="B28" s="12">
        <v>5743327409</v>
      </c>
      <c r="C28" s="5" t="s">
        <v>137</v>
      </c>
      <c r="D28" s="10" t="s">
        <v>138</v>
      </c>
      <c r="E28" s="30">
        <v>606.26</v>
      </c>
      <c r="G28" s="19"/>
    </row>
    <row r="29" spans="1:9" s="2" customFormat="1" ht="40.5" customHeight="1" x14ac:dyDescent="0.25">
      <c r="A29" s="21" t="s">
        <v>139</v>
      </c>
      <c r="B29" s="12" t="str" cm="1">
        <f t="array" ref="B29">IFERROR(INDEX(#REF!,SMALL(IF(#REF!=rngInvoice,ROW(#REF!)-ROW(#REF!)), ROW(20:20)), MATCH($B$6,#REF!, 0)),"")</f>
        <v/>
      </c>
      <c r="C29" s="5" t="str" cm="1">
        <f t="array" ref="C29">IFERROR(INDEX(#REF!,SMALL(IF(#REF!=rngInvoice,ROW(#REF!)-ROW(#REF!)), ROW(20:20)), MATCH($C$6,#REF!, 0)),"")</f>
        <v/>
      </c>
      <c r="D29" s="5"/>
      <c r="E29" s="26">
        <v>606.25</v>
      </c>
      <c r="G29" s="19"/>
    </row>
    <row r="30" spans="1:9" s="2" customFormat="1" ht="40.5" customHeight="1" x14ac:dyDescent="0.25">
      <c r="A30" s="40" t="s">
        <v>140</v>
      </c>
      <c r="B30" s="12">
        <v>79712364314</v>
      </c>
      <c r="C30" s="5" t="s">
        <v>1</v>
      </c>
      <c r="D30" s="10" t="s">
        <v>141</v>
      </c>
      <c r="E30" s="36">
        <v>750</v>
      </c>
      <c r="G30" s="19"/>
    </row>
    <row r="31" spans="1:9" s="2" customFormat="1" ht="40.5" customHeight="1" x14ac:dyDescent="0.25">
      <c r="A31" s="41" t="s">
        <v>142</v>
      </c>
      <c r="B31" s="12" t="str" cm="1">
        <f t="array" ref="B31">IFERROR(INDEX(#REF!,SMALL(IF(#REF!=rngInvoice,ROW(#REF!)-ROW(#REF!)), ROW(22:22)), MATCH($B$6,#REF!, 0)),"")</f>
        <v/>
      </c>
      <c r="C31" s="5" t="str" cm="1">
        <f t="array" ref="C31">IFERROR(INDEX(#REF!,SMALL(IF(#REF!=rngInvoice,ROW(#REF!)-ROW(#REF!)), ROW(22:22)), MATCH($C$6,#REF!, 0)),"")</f>
        <v/>
      </c>
      <c r="D31" s="5"/>
      <c r="E31" s="37">
        <f>SUM(E30)</f>
        <v>750</v>
      </c>
      <c r="G31" s="19"/>
    </row>
    <row r="32" spans="1:9" s="2" customFormat="1" ht="40.5" customHeight="1" x14ac:dyDescent="0.25">
      <c r="A32" s="7" t="s">
        <v>97</v>
      </c>
      <c r="B32" s="12">
        <v>73660371074</v>
      </c>
      <c r="C32" s="5" t="s">
        <v>1</v>
      </c>
      <c r="D32" s="5" t="s">
        <v>104</v>
      </c>
      <c r="E32" s="36">
        <v>228.64</v>
      </c>
      <c r="G32" s="19"/>
    </row>
    <row r="33" spans="1:7" s="2" customFormat="1" ht="40.5" customHeight="1" x14ac:dyDescent="0.25">
      <c r="A33" s="7" t="s">
        <v>97</v>
      </c>
      <c r="B33" s="12">
        <v>73660371074</v>
      </c>
      <c r="C33" s="5" t="s">
        <v>1</v>
      </c>
      <c r="D33" s="10" t="s">
        <v>103</v>
      </c>
      <c r="E33" s="36">
        <v>499.31</v>
      </c>
      <c r="G33" s="19"/>
    </row>
    <row r="34" spans="1:7" s="2" customFormat="1" ht="40.5" customHeight="1" x14ac:dyDescent="0.25">
      <c r="A34" s="7" t="s">
        <v>97</v>
      </c>
      <c r="B34" s="12">
        <v>73660371074</v>
      </c>
      <c r="C34" s="5" t="s">
        <v>1</v>
      </c>
      <c r="D34" s="10" t="s">
        <v>161</v>
      </c>
      <c r="E34" s="36">
        <v>249.9</v>
      </c>
      <c r="G34" s="19"/>
    </row>
    <row r="35" spans="1:7" s="2" customFormat="1" ht="40.5" customHeight="1" x14ac:dyDescent="0.25">
      <c r="A35" s="7" t="s">
        <v>97</v>
      </c>
      <c r="B35" s="12">
        <v>73660371074</v>
      </c>
      <c r="C35" s="5" t="s">
        <v>1</v>
      </c>
      <c r="D35" s="10" t="s">
        <v>98</v>
      </c>
      <c r="E35" s="30">
        <v>209.04</v>
      </c>
      <c r="G35" s="19"/>
    </row>
    <row r="36" spans="1:7" s="2" customFormat="1" ht="40.5" customHeight="1" x14ac:dyDescent="0.25">
      <c r="A36" s="7" t="s">
        <v>97</v>
      </c>
      <c r="B36" s="12">
        <v>73660371074</v>
      </c>
      <c r="C36" s="5" t="s">
        <v>1</v>
      </c>
      <c r="D36" s="10" t="s">
        <v>99</v>
      </c>
      <c r="E36" s="30">
        <v>80.2</v>
      </c>
      <c r="G36" s="19"/>
    </row>
    <row r="37" spans="1:7" s="2" customFormat="1" ht="40.5" customHeight="1" x14ac:dyDescent="0.25">
      <c r="A37" s="21" t="s">
        <v>100</v>
      </c>
      <c r="B37" s="12" t="str" cm="1">
        <f t="array" ref="B37">IFERROR(INDEX(#REF!,SMALL(IF(#REF!=rngInvoice,ROW(#REF!)-ROW(#REF!)), ROW(#REF!)), MATCH($B$6,#REF!, 0)),"")</f>
        <v/>
      </c>
      <c r="C37" s="5" t="str" cm="1">
        <f t="array" ref="C37">IFERROR(INDEX(#REF!,SMALL(IF(#REF!=rngInvoice,ROW(#REF!)-ROW(#REF!)), ROW(#REF!)), MATCH($C$6,#REF!, 0)),"")</f>
        <v/>
      </c>
      <c r="D37" s="5"/>
      <c r="E37" s="26">
        <f>SUM(E32:E36)</f>
        <v>1267.0900000000001</v>
      </c>
      <c r="G37" s="19"/>
    </row>
    <row r="38" spans="1:7" s="2" customFormat="1" ht="40.5" customHeight="1" x14ac:dyDescent="0.25">
      <c r="A38" s="7" t="s">
        <v>151</v>
      </c>
      <c r="B38" s="12">
        <v>15573308024</v>
      </c>
      <c r="C38" s="5" t="s">
        <v>153</v>
      </c>
      <c r="D38" s="5" t="s">
        <v>40</v>
      </c>
      <c r="E38" s="30">
        <v>361.5</v>
      </c>
      <c r="G38" s="19"/>
    </row>
    <row r="39" spans="1:7" s="2" customFormat="1" ht="40.5" customHeight="1" x14ac:dyDescent="0.25">
      <c r="A39" s="21" t="s">
        <v>152</v>
      </c>
      <c r="B39" s="12" t="str" cm="1">
        <f t="array" ref="B39">IFERROR(INDEX(#REF!,SMALL(IF(#REF!=rngInvoice,ROW(#REF!)-ROW(#REF!)), ROW(32:32)), MATCH($B$6,#REF!, 0)),"")</f>
        <v/>
      </c>
      <c r="C39" s="5" t="str" cm="1">
        <f t="array" ref="C39">IFERROR(INDEX(#REF!,SMALL(IF(#REF!=rngInvoice,ROW(#REF!)-ROW(#REF!)), ROW(32:32)), MATCH($C$6,#REF!, 0)),"")</f>
        <v/>
      </c>
      <c r="D39" s="5"/>
      <c r="E39" s="26">
        <f>SUBTOTAL(109,E38:E38)</f>
        <v>361.5</v>
      </c>
      <c r="G39" s="19"/>
    </row>
    <row r="40" spans="1:7" s="2" customFormat="1" ht="40.5" customHeight="1" x14ac:dyDescent="0.25">
      <c r="A40" s="7" t="s">
        <v>101</v>
      </c>
      <c r="B40" s="12">
        <v>79423686094</v>
      </c>
      <c r="C40" s="5" t="s">
        <v>1</v>
      </c>
      <c r="D40" s="10" t="s">
        <v>135</v>
      </c>
      <c r="E40" s="30">
        <v>2842.04</v>
      </c>
      <c r="G40" s="19"/>
    </row>
    <row r="41" spans="1:7" s="2" customFormat="1" ht="40.5" customHeight="1" x14ac:dyDescent="0.25">
      <c r="A41" s="7" t="s">
        <v>101</v>
      </c>
      <c r="B41" s="12">
        <v>79423686094</v>
      </c>
      <c r="C41" s="5" t="s">
        <v>1</v>
      </c>
      <c r="D41" s="5" t="s">
        <v>78</v>
      </c>
      <c r="E41" s="30">
        <v>1201.92</v>
      </c>
      <c r="G41" s="19"/>
    </row>
    <row r="42" spans="1:7" s="2" customFormat="1" ht="40.5" customHeight="1" x14ac:dyDescent="0.25">
      <c r="A42" s="7" t="s">
        <v>101</v>
      </c>
      <c r="B42" s="12">
        <v>79423686094</v>
      </c>
      <c r="C42" s="5" t="s">
        <v>1</v>
      </c>
      <c r="D42" s="10" t="s">
        <v>103</v>
      </c>
      <c r="E42" s="30">
        <v>221.78</v>
      </c>
      <c r="G42" s="19"/>
    </row>
    <row r="43" spans="1:7" s="2" customFormat="1" ht="40.5" customHeight="1" x14ac:dyDescent="0.25">
      <c r="A43" s="21" t="s">
        <v>102</v>
      </c>
      <c r="B43" s="12" t="str" cm="1">
        <f t="array" ref="B43">IFERROR(INDEX(#REF!,SMALL(IF(#REF!=rngInvoice,ROW(#REF!)-ROW(#REF!)), ROW(32:32)), MATCH($B$6,#REF!, 0)),"")</f>
        <v/>
      </c>
      <c r="C43" s="5" t="str" cm="1">
        <f t="array" ref="C43">IFERROR(INDEX(#REF!,SMALL(IF(#REF!=rngInvoice,ROW(#REF!)-ROW(#REF!)), ROW(32:32)), MATCH($C$6,#REF!, 0)),"")</f>
        <v/>
      </c>
      <c r="D43" s="5"/>
      <c r="E43" s="26">
        <f>SUBTOTAL(109,E40:E42)</f>
        <v>4265.74</v>
      </c>
      <c r="G43" s="19"/>
    </row>
    <row r="44" spans="1:7" s="2" customFormat="1" ht="40.5" customHeight="1" x14ac:dyDescent="0.25">
      <c r="A44" s="40" t="s">
        <v>143</v>
      </c>
      <c r="B44" s="12">
        <v>44537034108</v>
      </c>
      <c r="C44" s="5" t="s">
        <v>144</v>
      </c>
      <c r="D44" s="10" t="s">
        <v>83</v>
      </c>
      <c r="E44" s="36">
        <v>25550.53</v>
      </c>
      <c r="G44" s="19"/>
    </row>
    <row r="45" spans="1:7" s="2" customFormat="1" ht="40.5" customHeight="1" x14ac:dyDescent="0.25">
      <c r="A45" s="41" t="s">
        <v>145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10"/>
      <c r="E45" s="37">
        <f>SUBTOTAL(109,E44)</f>
        <v>25550.53</v>
      </c>
      <c r="G45" s="19"/>
    </row>
    <row r="46" spans="1:7" s="2" customFormat="1" ht="40.5" customHeight="1" x14ac:dyDescent="0.25">
      <c r="A46" s="7" t="s">
        <v>89</v>
      </c>
      <c r="B46" s="7">
        <v>73294314024</v>
      </c>
      <c r="C46" s="5" t="s">
        <v>1</v>
      </c>
      <c r="D46" s="5" t="s">
        <v>78</v>
      </c>
      <c r="E46" s="36">
        <v>307.66000000000003</v>
      </c>
      <c r="G46" s="19"/>
    </row>
    <row r="47" spans="1:7" s="2" customFormat="1" ht="40.5" customHeight="1" x14ac:dyDescent="0.25">
      <c r="A47" s="41" t="s">
        <v>90</v>
      </c>
      <c r="B47" s="7" t="str" cm="1">
        <f t="array" ref="B47">IFERROR(INDEX(#REF!,SMALL(IF(#REF!=rngInvoice,ROW(#REF!)-ROW(#REF!)), ROW(23:23)), MATCH($B$6,#REF!, 0)),"")</f>
        <v/>
      </c>
      <c r="C47" s="5"/>
      <c r="D47" s="10"/>
      <c r="E47" s="37">
        <f>SUM(E46)</f>
        <v>307.66000000000003</v>
      </c>
      <c r="G47" s="19"/>
    </row>
    <row r="48" spans="1:7" s="2" customFormat="1" ht="40.5" customHeight="1" x14ac:dyDescent="0.25">
      <c r="A48" s="7" t="s">
        <v>146</v>
      </c>
      <c r="B48" s="12">
        <v>92349821270</v>
      </c>
      <c r="C48" s="5" t="s">
        <v>1</v>
      </c>
      <c r="D48" s="10" t="s">
        <v>25</v>
      </c>
      <c r="E48" s="25">
        <v>15191.75</v>
      </c>
      <c r="G48" s="19"/>
    </row>
    <row r="49" spans="1:7" s="2" customFormat="1" ht="40.5" customHeight="1" x14ac:dyDescent="0.25">
      <c r="A49" s="21" t="s">
        <v>147</v>
      </c>
      <c r="B49" s="12"/>
      <c r="C49" s="5"/>
      <c r="D49" s="5"/>
      <c r="E49" s="26">
        <f>SUBTOTAL(109,E48:E48)</f>
        <v>15191.75</v>
      </c>
      <c r="G49" s="19"/>
    </row>
    <row r="50" spans="1:7" s="2" customFormat="1" ht="40.5" customHeight="1" x14ac:dyDescent="0.25">
      <c r="A50" s="21" t="s">
        <v>123</v>
      </c>
      <c r="B50" s="12">
        <v>84798023567</v>
      </c>
      <c r="C50" s="5" t="s">
        <v>1</v>
      </c>
      <c r="D50" s="10" t="s">
        <v>25</v>
      </c>
      <c r="E50" s="30">
        <v>2685.03</v>
      </c>
      <c r="G50" s="19"/>
    </row>
    <row r="51" spans="1:7" s="2" customFormat="1" ht="40.5" customHeight="1" x14ac:dyDescent="0.25">
      <c r="A51" s="21" t="s">
        <v>122</v>
      </c>
      <c r="B51" s="12" t="str" cm="1">
        <f t="array" ref="B51">IFERROR(INDEX(#REF!,SMALL(IF(#REF!=rngInvoice,ROW(#REF!)-ROW(#REF!)), ROW(13:13)), MATCH($B$6,#REF!, 0)),"")</f>
        <v/>
      </c>
      <c r="C51" s="5" t="str" cm="1">
        <f t="array" ref="C51">IFERROR(INDEX(#REF!,SMALL(IF(#REF!=rngInvoice,ROW(#REF!)-ROW(#REF!)), ROW(13:13)), MATCH($C$6,#REF!, 0)),"")</f>
        <v/>
      </c>
      <c r="D51" s="5"/>
      <c r="E51" s="26">
        <f>SUBTOTAL(109,E50)</f>
        <v>2685.03</v>
      </c>
      <c r="G51" s="19"/>
    </row>
    <row r="52" spans="1:7" s="2" customFormat="1" ht="40.5" customHeight="1" x14ac:dyDescent="0.25">
      <c r="A52" s="7" t="s">
        <v>26</v>
      </c>
      <c r="B52" s="12">
        <v>27759560625</v>
      </c>
      <c r="C52" s="5" t="s">
        <v>1</v>
      </c>
      <c r="D52" s="10" t="s">
        <v>27</v>
      </c>
      <c r="E52" s="36">
        <v>319.92</v>
      </c>
      <c r="G52" s="19"/>
    </row>
    <row r="53" spans="1:7" s="2" customFormat="1" ht="40.5" customHeight="1" x14ac:dyDescent="0.25">
      <c r="A53" s="21" t="s">
        <v>29</v>
      </c>
      <c r="B53" s="12" t="str" cm="1">
        <f t="array" ref="B53">IFERROR(INDEX(#REF!,SMALL(IF(#REF!=rngInvoice,ROW(#REF!)-ROW(#REF!)), ROW(19:19)), MATCH($B$6,#REF!, 0)),"")</f>
        <v/>
      </c>
      <c r="C53" s="5"/>
      <c r="D53" s="5"/>
      <c r="E53" s="37">
        <f>SUM(E52)</f>
        <v>319.92</v>
      </c>
      <c r="G53" s="19"/>
    </row>
    <row r="54" spans="1:7" s="2" customFormat="1" ht="40.5" customHeight="1" x14ac:dyDescent="0.25">
      <c r="A54" s="21" t="s">
        <v>126</v>
      </c>
      <c r="B54" s="12">
        <v>130138629</v>
      </c>
      <c r="C54" s="5" t="s">
        <v>127</v>
      </c>
      <c r="D54" s="10" t="s">
        <v>128</v>
      </c>
      <c r="E54" s="30">
        <v>15575</v>
      </c>
      <c r="G54" s="19"/>
    </row>
    <row r="55" spans="1:7" s="2" customFormat="1" ht="40.5" customHeight="1" x14ac:dyDescent="0.25">
      <c r="A55" s="21" t="s">
        <v>129</v>
      </c>
      <c r="B55" s="12" t="str" cm="1">
        <f t="array" ref="B55">IFERROR(INDEX(#REF!,SMALL(IF(#REF!=rngInvoice,ROW(#REF!)-ROW(#REF!)), ROW(13:13)), MATCH($B$6,#REF!, 0)),"")</f>
        <v/>
      </c>
      <c r="C55" s="5" t="str" cm="1">
        <f t="array" ref="C55">IFERROR(INDEX(#REF!,SMALL(IF(#REF!=rngInvoice,ROW(#REF!)-ROW(#REF!)), ROW(13:13)), MATCH($C$6,#REF!, 0)),"")</f>
        <v/>
      </c>
      <c r="D55" s="5"/>
      <c r="E55" s="26">
        <f>SUBTOTAL(109,E54)</f>
        <v>15575</v>
      </c>
      <c r="G55" s="19"/>
    </row>
    <row r="56" spans="1:7" s="2" customFormat="1" ht="40.5" customHeight="1" x14ac:dyDescent="0.25">
      <c r="A56" s="7" t="s">
        <v>130</v>
      </c>
      <c r="B56" s="12">
        <v>32874587842</v>
      </c>
      <c r="C56" s="5" t="s">
        <v>1</v>
      </c>
      <c r="D56" s="10" t="s">
        <v>25</v>
      </c>
      <c r="E56" s="30">
        <v>1220.8800000000001</v>
      </c>
      <c r="G56" s="19"/>
    </row>
    <row r="57" spans="1:7" s="2" customFormat="1" ht="40.5" customHeight="1" x14ac:dyDescent="0.25">
      <c r="A57" s="21" t="s">
        <v>131</v>
      </c>
      <c r="B57" s="12" t="str" cm="1">
        <f t="array" ref="B57">IFERROR(INDEX(#REF!,SMALL(IF(#REF!=rngInvoice,ROW(#REF!)-ROW(#REF!)), ROW(10:10)), MATCH($B$6,#REF!, 0)),"")</f>
        <v/>
      </c>
      <c r="C57" s="5" t="str" cm="1">
        <f t="array" ref="C57">IFERROR(INDEX(#REF!,SMALL(IF(#REF!=rngInvoice,ROW(#REF!)-ROW(#REF!)), ROW(10:10)), MATCH($C$6,#REF!, 0)),"")</f>
        <v/>
      </c>
      <c r="D57" s="5"/>
      <c r="E57" s="26">
        <f>SUM(E56:E56)</f>
        <v>1220.8800000000001</v>
      </c>
      <c r="G57" s="19"/>
    </row>
    <row r="58" spans="1:7" s="2" customFormat="1" ht="40.5" customHeight="1" x14ac:dyDescent="0.25">
      <c r="A58" s="7" t="s">
        <v>124</v>
      </c>
      <c r="B58" s="12">
        <v>71642207963</v>
      </c>
      <c r="C58" s="5" t="s">
        <v>1</v>
      </c>
      <c r="D58" s="10" t="s">
        <v>70</v>
      </c>
      <c r="E58" s="30">
        <v>75</v>
      </c>
      <c r="G58" s="19"/>
    </row>
    <row r="59" spans="1:7" s="2" customFormat="1" ht="40.5" customHeight="1" x14ac:dyDescent="0.25">
      <c r="A59" s="7" t="s">
        <v>124</v>
      </c>
      <c r="B59" s="12">
        <v>71642207963</v>
      </c>
      <c r="C59" s="5" t="s">
        <v>1</v>
      </c>
      <c r="D59" s="5" t="s">
        <v>99</v>
      </c>
      <c r="E59" s="30">
        <v>1145.58</v>
      </c>
      <c r="G59" s="19"/>
    </row>
    <row r="60" spans="1:7" s="2" customFormat="1" ht="40.5" customHeight="1" x14ac:dyDescent="0.25">
      <c r="A60" s="21" t="s">
        <v>125</v>
      </c>
      <c r="B60" s="12" t="str" cm="1">
        <f t="array" ref="B60">IFERROR(INDEX(#REF!,SMALL(IF(#REF!=rngInvoice,ROW(#REF!)-ROW(#REF!)), ROW(52:52)), MATCH($B$6,#REF!, 0)),"")</f>
        <v/>
      </c>
      <c r="C60" s="5" t="str" cm="1">
        <f t="array" ref="C60">IFERROR(INDEX(#REF!,SMALL(IF(#REF!=rngInvoice,ROW(#REF!)-ROW(#REF!)), ROW(52:52)), MATCH($C$6,#REF!, 0)),"")</f>
        <v/>
      </c>
      <c r="D60" s="5"/>
      <c r="E60" s="26">
        <f>SUM(E58:E59)</f>
        <v>1220.58</v>
      </c>
      <c r="G60" s="19"/>
    </row>
    <row r="61" spans="1:7" s="2" customFormat="1" ht="40.5" customHeight="1" x14ac:dyDescent="0.25">
      <c r="A61" s="7" t="s">
        <v>132</v>
      </c>
      <c r="B61" s="12">
        <v>43699365561</v>
      </c>
      <c r="C61" s="5" t="s">
        <v>134</v>
      </c>
      <c r="D61" s="10" t="s">
        <v>135</v>
      </c>
      <c r="E61" s="30">
        <v>5117.41</v>
      </c>
      <c r="G61" s="19"/>
    </row>
    <row r="62" spans="1:7" s="2" customFormat="1" ht="40.5" customHeight="1" x14ac:dyDescent="0.25">
      <c r="A62" s="21" t="s">
        <v>133</v>
      </c>
      <c r="B62" s="12" t="str" cm="1">
        <f t="array" ref="B62">IFERROR(INDEX(#REF!,SMALL(IF(#REF!=rngInvoice,ROW(#REF!)-ROW(#REF!)), ROW(15:15)), MATCH($B$6,#REF!, 0)),"")</f>
        <v/>
      </c>
      <c r="C62" s="5" t="str" cm="1">
        <f t="array" ref="C62">IFERROR(INDEX(#REF!,SMALL(IF(#REF!=rngInvoice,ROW(#REF!)-ROW(#REF!)), ROW(15:15)), MATCH($C$6,#REF!, 0)),"")</f>
        <v/>
      </c>
      <c r="D62" s="5"/>
      <c r="E62" s="26">
        <f>SUM(E61:E61)</f>
        <v>5117.41</v>
      </c>
      <c r="G62" s="19"/>
    </row>
    <row r="63" spans="1:7" s="2" customFormat="1" ht="40.5" customHeight="1" x14ac:dyDescent="0.25">
      <c r="A63" s="7" t="s">
        <v>114</v>
      </c>
      <c r="B63" s="12">
        <v>52420361911</v>
      </c>
      <c r="C63" s="5" t="s">
        <v>1</v>
      </c>
      <c r="D63" s="10" t="s">
        <v>164</v>
      </c>
      <c r="E63" s="30">
        <v>15.3</v>
      </c>
      <c r="G63" s="19"/>
    </row>
    <row r="64" spans="1:7" s="2" customFormat="1" ht="40.5" customHeight="1" x14ac:dyDescent="0.25">
      <c r="A64" s="21" t="s">
        <v>115</v>
      </c>
      <c r="B64" s="12" t="s">
        <v>74</v>
      </c>
      <c r="C64" s="5" t="s">
        <v>74</v>
      </c>
      <c r="D64" s="5"/>
      <c r="E64" s="26">
        <f>SUM(E63:E63)</f>
        <v>15.3</v>
      </c>
      <c r="G64" s="19"/>
    </row>
    <row r="65" spans="1:9" s="2" customFormat="1" ht="40.5" customHeight="1" x14ac:dyDescent="0.25">
      <c r="A65" s="7" t="s">
        <v>148</v>
      </c>
      <c r="B65" s="42" t="s">
        <v>150</v>
      </c>
      <c r="C65" s="5" t="s">
        <v>1</v>
      </c>
      <c r="D65" s="10" t="s">
        <v>106</v>
      </c>
      <c r="E65" s="30">
        <v>1031.25</v>
      </c>
      <c r="G65" s="19"/>
    </row>
    <row r="66" spans="1:9" s="2" customFormat="1" ht="40.5" customHeight="1" x14ac:dyDescent="0.25">
      <c r="A66" s="21" t="s">
        <v>149</v>
      </c>
      <c r="B66" s="12" t="str" cm="1">
        <f t="array" ref="B66">IFERROR(INDEX(#REF!,SMALL(IF(#REF!=rngInvoice,ROW(#REF!)-ROW(#REF!)), ROW(57:57)), MATCH($B$6,#REF!, 0)),"")</f>
        <v/>
      </c>
      <c r="C66" s="5" t="str" cm="1">
        <f t="array" ref="C66">IFERROR(INDEX(#REF!,SMALL(IF(#REF!=rngInvoice,ROW(#REF!)-ROW(#REF!)), ROW(57:57)), MATCH($C$6,#REF!, 0)),"")</f>
        <v/>
      </c>
      <c r="D66" s="5"/>
      <c r="E66" s="26">
        <f>SUM(E65:E65)</f>
        <v>1031.25</v>
      </c>
      <c r="G66" s="19"/>
    </row>
    <row r="67" spans="1:9" s="2" customFormat="1" ht="40.5" customHeight="1" x14ac:dyDescent="0.25">
      <c r="A67" s="7" t="s">
        <v>75</v>
      </c>
      <c r="B67" s="7">
        <v>39122275975</v>
      </c>
      <c r="C67" s="5" t="s">
        <v>1</v>
      </c>
      <c r="D67" s="5" t="s">
        <v>66</v>
      </c>
      <c r="E67" s="36">
        <v>120.63</v>
      </c>
      <c r="G67" s="19"/>
    </row>
    <row r="68" spans="1:9" s="2" customFormat="1" ht="40.5" customHeight="1" x14ac:dyDescent="0.25">
      <c r="A68" s="21" t="s">
        <v>76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10"/>
      <c r="E68" s="26">
        <f>SUM(E67)</f>
        <v>120.63</v>
      </c>
      <c r="G68" s="19"/>
      <c r="I68" s="39"/>
    </row>
    <row r="69" spans="1:9" s="2" customFormat="1" ht="40.5" customHeight="1" x14ac:dyDescent="0.25">
      <c r="A69" s="7" t="s">
        <v>77</v>
      </c>
      <c r="B69" s="12">
        <v>6637660960</v>
      </c>
      <c r="C69" s="5" t="s">
        <v>1</v>
      </c>
      <c r="D69" s="5" t="s">
        <v>78</v>
      </c>
      <c r="E69" s="36">
        <v>330.2</v>
      </c>
      <c r="G69" s="19"/>
      <c r="I69" s="39"/>
    </row>
    <row r="70" spans="1:9" s="2" customFormat="1" ht="40.5" customHeight="1" x14ac:dyDescent="0.25">
      <c r="A70" s="21" t="s">
        <v>79</v>
      </c>
      <c r="B70" s="12" t="s">
        <v>74</v>
      </c>
      <c r="C70" s="5" t="s">
        <v>74</v>
      </c>
      <c r="D70" s="5"/>
      <c r="E70" s="37">
        <f>E69</f>
        <v>330.2</v>
      </c>
      <c r="G70" s="19"/>
      <c r="I70" s="39"/>
    </row>
    <row r="71" spans="1:9" s="2" customFormat="1" ht="40.5" customHeight="1" x14ac:dyDescent="0.25">
      <c r="A71" s="7" t="s">
        <v>154</v>
      </c>
      <c r="B71" s="12">
        <v>82485641381</v>
      </c>
      <c r="C71" s="5" t="s">
        <v>69</v>
      </c>
      <c r="D71" s="10" t="s">
        <v>25</v>
      </c>
      <c r="E71" s="36">
        <v>10515</v>
      </c>
      <c r="G71" s="19"/>
      <c r="I71" s="39"/>
    </row>
    <row r="72" spans="1:9" s="2" customFormat="1" ht="40.5" customHeight="1" x14ac:dyDescent="0.25">
      <c r="A72" s="21" t="s">
        <v>155</v>
      </c>
      <c r="B72" s="12" t="str" cm="1">
        <f t="array" ref="B72">IFERROR(INDEX(#REF!,SMALL(IF(#REF!=rngInvoice,ROW(#REF!)-ROW(#REF!)), ROW(65:65)), MATCH($B$6,#REF!, 0)),"")</f>
        <v/>
      </c>
      <c r="C72" s="5" t="str" cm="1">
        <f t="array" ref="C72">IFERROR(INDEX(#REF!,SMALL(IF(#REF!=rngInvoice,ROW(#REF!)-ROW(#REF!)), ROW(65:65)), MATCH($C$6,#REF!, 0)),"")</f>
        <v/>
      </c>
      <c r="D72" s="5"/>
      <c r="E72" s="37">
        <f>SUBTOTAL(109,E71:E71)</f>
        <v>10515</v>
      </c>
      <c r="G72" s="19"/>
      <c r="I72" s="39"/>
    </row>
    <row r="73" spans="1:9" s="2" customFormat="1" ht="40.5" customHeight="1" x14ac:dyDescent="0.25">
      <c r="A73" s="7" t="s">
        <v>156</v>
      </c>
      <c r="B73" s="12">
        <v>4021334723</v>
      </c>
      <c r="C73" s="5" t="s">
        <v>158</v>
      </c>
      <c r="D73" s="10" t="s">
        <v>103</v>
      </c>
      <c r="E73" s="36">
        <v>344.69</v>
      </c>
      <c r="G73" s="19"/>
      <c r="I73" s="39"/>
    </row>
    <row r="74" spans="1:9" s="2" customFormat="1" ht="40.5" customHeight="1" x14ac:dyDescent="0.25">
      <c r="A74" s="21" t="s">
        <v>157</v>
      </c>
      <c r="B74" s="12" t="str" cm="1">
        <f t="array" ref="B74">IFERROR(INDEX(#REF!,SMALL(IF(#REF!=rngInvoice,ROW(#REF!)-ROW(#REF!)), ROW(65:65)), MATCH($B$6,#REF!, 0)),"")</f>
        <v/>
      </c>
      <c r="C74" s="5" t="str" cm="1">
        <f t="array" ref="C74">IFERROR(INDEX(#REF!,SMALL(IF(#REF!=rngInvoice,ROW(#REF!)-ROW(#REF!)), ROW(65:65)), MATCH($C$6,#REF!, 0)),"")</f>
        <v/>
      </c>
      <c r="D74" s="5"/>
      <c r="E74" s="37">
        <f>SUBTOTAL(109,E73:E73)</f>
        <v>344.69</v>
      </c>
      <c r="G74" s="19"/>
      <c r="I74" s="39"/>
    </row>
    <row r="75" spans="1:9" s="2" customFormat="1" ht="40.5" customHeight="1" x14ac:dyDescent="0.25">
      <c r="A75" s="7" t="s">
        <v>159</v>
      </c>
      <c r="B75" s="12">
        <v>70116357901</v>
      </c>
      <c r="C75" s="5" t="s">
        <v>1</v>
      </c>
      <c r="D75" s="5" t="s">
        <v>78</v>
      </c>
      <c r="E75" s="36">
        <v>412.43</v>
      </c>
      <c r="G75" s="19"/>
      <c r="I75" s="39"/>
    </row>
    <row r="76" spans="1:9" s="2" customFormat="1" ht="40.5" customHeight="1" x14ac:dyDescent="0.25">
      <c r="A76" s="21" t="s">
        <v>160</v>
      </c>
      <c r="B76" s="12" t="str" cm="1">
        <f t="array" ref="B76">IFERROR(INDEX(#REF!,SMALL(IF(#REF!=rngInvoice,ROW(#REF!)-ROW(#REF!)), ROW(65:65)), MATCH($B$6,#REF!, 0)),"")</f>
        <v/>
      </c>
      <c r="C76" s="5" t="str" cm="1">
        <f t="array" ref="C76">IFERROR(INDEX(#REF!,SMALL(IF(#REF!=rngInvoice,ROW(#REF!)-ROW(#REF!)), ROW(65:65)), MATCH($C$6,#REF!, 0)),"")</f>
        <v/>
      </c>
      <c r="D76" s="5"/>
      <c r="E76" s="37">
        <f>SUBTOTAL(109,E75:E75)</f>
        <v>412.43</v>
      </c>
      <c r="G76" s="19"/>
      <c r="I76" s="39"/>
    </row>
    <row r="77" spans="1:9" s="2" customFormat="1" ht="40.5" customHeight="1" x14ac:dyDescent="0.25">
      <c r="A77" s="7" t="s">
        <v>162</v>
      </c>
      <c r="B77" s="12">
        <v>92401985070</v>
      </c>
      <c r="C77" s="5" t="s">
        <v>1</v>
      </c>
      <c r="D77" s="10" t="s">
        <v>98</v>
      </c>
      <c r="E77" s="36">
        <v>81.38</v>
      </c>
      <c r="G77" s="19"/>
      <c r="I77" s="39"/>
    </row>
    <row r="78" spans="1:9" s="2" customFormat="1" ht="40.5" customHeight="1" x14ac:dyDescent="0.25">
      <c r="A78" s="21" t="s">
        <v>163</v>
      </c>
      <c r="B78" s="12" t="str" cm="1">
        <f t="array" ref="B78">IFERROR(INDEX(#REF!,SMALL(IF(#REF!=rngInvoice,ROW(#REF!)-ROW(#REF!)), ROW(65:65)), MATCH($B$6,#REF!, 0)),"")</f>
        <v/>
      </c>
      <c r="C78" s="5" t="str" cm="1">
        <f t="array" ref="C78">IFERROR(INDEX(#REF!,SMALL(IF(#REF!=rngInvoice,ROW(#REF!)-ROW(#REF!)), ROW(65:65)), MATCH($C$6,#REF!, 0)),"")</f>
        <v/>
      </c>
      <c r="D78" s="5"/>
      <c r="E78" s="37">
        <f>SUBTOTAL(109,E77:E77)</f>
        <v>81.38</v>
      </c>
      <c r="G78" s="19"/>
      <c r="I78" s="39"/>
    </row>
    <row r="79" spans="1:9" s="2" customFormat="1" ht="40.5" customHeight="1" x14ac:dyDescent="0.25">
      <c r="A79" s="7" t="s">
        <v>165</v>
      </c>
      <c r="B79" s="12">
        <v>99944170669</v>
      </c>
      <c r="C79" s="5" t="s">
        <v>1</v>
      </c>
      <c r="D79" s="10" t="s">
        <v>106</v>
      </c>
      <c r="E79" s="36">
        <v>210</v>
      </c>
      <c r="G79" s="19"/>
      <c r="I79" s="39"/>
    </row>
    <row r="80" spans="1:9" s="2" customFormat="1" ht="40.5" customHeight="1" x14ac:dyDescent="0.25">
      <c r="A80" s="41" t="s">
        <v>166</v>
      </c>
      <c r="B80" s="12" t="str" cm="1">
        <f t="array" ref="B80">IFERROR(INDEX(#REF!,SMALL(IF(#REF!=rngInvoice,ROW(#REF!)-ROW(#REF!)), ROW(65:65)), MATCH($B$6,#REF!, 0)),"")</f>
        <v/>
      </c>
      <c r="C80" s="5" t="str" cm="1">
        <f t="array" ref="C80">IFERROR(INDEX(#REF!,SMALL(IF(#REF!=rngInvoice,ROW(#REF!)-ROW(#REF!)), ROW(65:65)), MATCH($C$6,#REF!, 0)),"")</f>
        <v/>
      </c>
      <c r="D80" s="5"/>
      <c r="E80" s="37">
        <f>SUBTOTAL(109,E79:E79)</f>
        <v>210</v>
      </c>
      <c r="G80" s="19"/>
      <c r="I80" s="39"/>
    </row>
    <row r="81" spans="1:9" s="2" customFormat="1" ht="40.5" customHeight="1" x14ac:dyDescent="0.25">
      <c r="A81" s="7" t="s">
        <v>167</v>
      </c>
      <c r="B81" s="12">
        <v>67236319316</v>
      </c>
      <c r="C81" s="5" t="s">
        <v>69</v>
      </c>
      <c r="D81" s="10" t="s">
        <v>164</v>
      </c>
      <c r="E81" s="36">
        <v>914.73</v>
      </c>
      <c r="G81" s="19"/>
      <c r="I81" s="39"/>
    </row>
    <row r="82" spans="1:9" s="2" customFormat="1" ht="40.5" customHeight="1" x14ac:dyDescent="0.25">
      <c r="A82" s="7" t="s">
        <v>167</v>
      </c>
      <c r="B82" s="12">
        <v>67236319316</v>
      </c>
      <c r="C82" s="5" t="s">
        <v>69</v>
      </c>
      <c r="D82" s="5" t="s">
        <v>104</v>
      </c>
      <c r="E82" s="36">
        <v>138.6</v>
      </c>
      <c r="G82" s="19"/>
      <c r="I82" s="39"/>
    </row>
    <row r="83" spans="1:9" s="2" customFormat="1" ht="40.5" customHeight="1" x14ac:dyDescent="0.25">
      <c r="A83" s="7" t="s">
        <v>167</v>
      </c>
      <c r="B83" s="12">
        <v>67236319316</v>
      </c>
      <c r="C83" s="5" t="s">
        <v>69</v>
      </c>
      <c r="D83" s="10" t="s">
        <v>25</v>
      </c>
      <c r="E83" s="36">
        <v>50</v>
      </c>
      <c r="G83" s="19"/>
      <c r="I83" s="39"/>
    </row>
    <row r="84" spans="1:9" s="2" customFormat="1" ht="40.5" customHeight="1" x14ac:dyDescent="0.25">
      <c r="A84" s="7" t="s">
        <v>167</v>
      </c>
      <c r="B84" s="12">
        <v>67236319316</v>
      </c>
      <c r="C84" s="5" t="s">
        <v>69</v>
      </c>
      <c r="D84" s="10" t="s">
        <v>161</v>
      </c>
      <c r="E84" s="36">
        <v>3166.2</v>
      </c>
      <c r="G84" s="19"/>
      <c r="I84" s="39"/>
    </row>
    <row r="85" spans="1:9" s="2" customFormat="1" ht="40.5" customHeight="1" x14ac:dyDescent="0.25">
      <c r="A85" s="41" t="s">
        <v>168</v>
      </c>
      <c r="B85" s="12" t="str" cm="1">
        <f t="array" ref="B85">IFERROR(INDEX(#REF!,SMALL(IF(#REF!=rngInvoice,ROW(#REF!)-ROW(#REF!)), ROW(65:65)), MATCH($B$6,#REF!, 0)),"")</f>
        <v/>
      </c>
      <c r="C85" s="5" t="str" cm="1">
        <f t="array" ref="C85">IFERROR(INDEX(#REF!,SMALL(IF(#REF!=rngInvoice,ROW(#REF!)-ROW(#REF!)), ROW(65:65)), MATCH($C$6,#REF!, 0)),"")</f>
        <v/>
      </c>
      <c r="D85" s="5"/>
      <c r="E85" s="37">
        <f>SUBTOTAL(109,E81:E84)</f>
        <v>4269.53</v>
      </c>
      <c r="G85" s="19"/>
      <c r="I85" s="39"/>
    </row>
    <row r="86" spans="1:9" s="2" customFormat="1" ht="40.5" customHeight="1" x14ac:dyDescent="0.25">
      <c r="A86" s="40" t="s">
        <v>35</v>
      </c>
      <c r="B86" s="12">
        <v>93478415300</v>
      </c>
      <c r="C86" s="5" t="s">
        <v>1</v>
      </c>
      <c r="D86" s="10" t="s">
        <v>164</v>
      </c>
      <c r="E86" s="36">
        <v>3717.5</v>
      </c>
      <c r="G86" s="19"/>
      <c r="I86" s="39"/>
    </row>
    <row r="87" spans="1:9" s="2" customFormat="1" ht="40.5" customHeight="1" x14ac:dyDescent="0.25">
      <c r="A87" s="40" t="s">
        <v>35</v>
      </c>
      <c r="B87" s="12">
        <v>93478415300</v>
      </c>
      <c r="C87" s="5" t="s">
        <v>1</v>
      </c>
      <c r="D87" s="10" t="s">
        <v>25</v>
      </c>
      <c r="E87" s="36">
        <v>4112.5</v>
      </c>
      <c r="G87" s="19"/>
      <c r="I87" s="39"/>
    </row>
    <row r="88" spans="1:9" s="2" customFormat="1" ht="40.5" customHeight="1" x14ac:dyDescent="0.25">
      <c r="A88" s="41" t="s">
        <v>37</v>
      </c>
      <c r="B88" s="12" t="str" cm="1">
        <f t="array" ref="B88">IFERROR(INDEX(#REF!,SMALL(IF(#REF!=rngInvoice,ROW(#REF!)-ROW(#REF!)), ROW(80:80)), MATCH($B$6,#REF!, 0)),"")</f>
        <v/>
      </c>
      <c r="C88" s="5" t="str" cm="1">
        <f t="array" ref="C88">IFERROR(INDEX(#REF!,SMALL(IF(#REF!=rngInvoice,ROW(#REF!)-ROW(#REF!)), ROW(80:80)), MATCH($C$6,#REF!, 0)),"")</f>
        <v/>
      </c>
      <c r="D88" s="5"/>
      <c r="E88" s="37">
        <f>SUBTOTAL(109,E86:E87)</f>
        <v>7830</v>
      </c>
      <c r="G88" s="19"/>
      <c r="I88" s="39"/>
    </row>
    <row r="89" spans="1:9" s="2" customFormat="1" ht="40.5" customHeight="1" x14ac:dyDescent="0.25">
      <c r="A89" s="7" t="s">
        <v>169</v>
      </c>
      <c r="B89" s="12">
        <v>10791751718</v>
      </c>
      <c r="C89" s="5" t="s">
        <v>1</v>
      </c>
      <c r="D89" s="10" t="s">
        <v>25</v>
      </c>
      <c r="E89" s="36">
        <v>75.489999999999995</v>
      </c>
      <c r="G89" s="19"/>
      <c r="I89" s="39"/>
    </row>
    <row r="90" spans="1:9" s="2" customFormat="1" ht="40.5" customHeight="1" x14ac:dyDescent="0.25">
      <c r="A90" s="7" t="s">
        <v>169</v>
      </c>
      <c r="B90" s="12">
        <v>10791751718</v>
      </c>
      <c r="C90" s="5" t="s">
        <v>1</v>
      </c>
      <c r="D90" s="10" t="s">
        <v>70</v>
      </c>
      <c r="E90" s="36">
        <v>12.5</v>
      </c>
      <c r="G90" s="19"/>
      <c r="I90" s="39"/>
    </row>
    <row r="91" spans="1:9" s="2" customFormat="1" ht="40.5" customHeight="1" x14ac:dyDescent="0.25">
      <c r="A91" s="41" t="s">
        <v>170</v>
      </c>
      <c r="B91" s="12" t="str" cm="1">
        <f t="array" ref="B91">IFERROR(INDEX(#REF!,SMALL(IF(#REF!=rngInvoice,ROW(#REF!)-ROW(#REF!)), ROW(65:65)), MATCH($B$6,#REF!, 0)),"")</f>
        <v/>
      </c>
      <c r="C91" s="5" t="str" cm="1">
        <f t="array" ref="C91">IFERROR(INDEX(#REF!,SMALL(IF(#REF!=rngInvoice,ROW(#REF!)-ROW(#REF!)), ROW(65:65)), MATCH($C$6,#REF!, 0)),"")</f>
        <v/>
      </c>
      <c r="D91" s="5"/>
      <c r="E91" s="37">
        <f>SUBTOTAL(109,E89:E90)</f>
        <v>87.99</v>
      </c>
      <c r="G91" s="19"/>
      <c r="I91" s="39"/>
    </row>
    <row r="92" spans="1:9" ht="33.950000000000003" customHeight="1" x14ac:dyDescent="0.25">
      <c r="A92" s="44" t="s">
        <v>171</v>
      </c>
      <c r="B92" s="7">
        <v>91012956644</v>
      </c>
      <c r="C92" s="5" t="s">
        <v>173</v>
      </c>
      <c r="D92" s="10" t="s">
        <v>25</v>
      </c>
      <c r="E92" s="33">
        <v>1508.39</v>
      </c>
    </row>
    <row r="93" spans="1:9" ht="33.950000000000003" customHeight="1" x14ac:dyDescent="0.25">
      <c r="A93" s="45" t="s">
        <v>172</v>
      </c>
      <c r="B93" s="7" t="str" cm="1">
        <f t="array" ref="B93">IFERROR(INDEX(#REF!,SMALL(IF(#REF!=rngInvoice,ROW(#REF!)-ROW(#REF!)), ROW(#REF!)), MATCH($B$6,#REF!, 0)),"")</f>
        <v/>
      </c>
      <c r="C93" s="5" t="str" cm="1">
        <f t="array" ref="C93">IFERROR(INDEX(#REF!,SMALL(IF(#REF!=rngInvoice,ROW(#REF!)-ROW(#REF!)), ROW(#REF!)), MATCH($C$6,#REF!, 0)),"")</f>
        <v/>
      </c>
      <c r="D93" s="10"/>
      <c r="E93" s="26">
        <f>SUBTOTAL(109,E92:E92)</f>
        <v>1508.39</v>
      </c>
    </row>
    <row r="94" spans="1:9" ht="33.950000000000003" customHeight="1" x14ac:dyDescent="0.25">
      <c r="A94" s="13" t="s">
        <v>3</v>
      </c>
      <c r="B94" s="13"/>
      <c r="C94" s="14"/>
      <c r="D94" s="14"/>
      <c r="E94" s="27">
        <f>SUM(E49+E51+E55+E20+E22+E24+E27+E29+E31+E37+E45+E47+E57+E60+E62+E64+E66+E68+E70+E93+E91+E88+E85+E80+E78+E76+E74+E72+E53+E43+E39)</f>
        <v>101577.73000000001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4 C22:D24 C48:D49 C50 C51:D51 A92:D94">
    <cfRule type="expression" dxfId="67" priority="37">
      <formula>MOD(ROW(),2)=0</formula>
    </cfRule>
  </conditionalFormatting>
  <conditionalFormatting sqref="A15:A45 C28 C29:D29">
    <cfRule type="expression" dxfId="66" priority="16">
      <formula>MOD(ROW(),2)=0</formula>
    </cfRule>
  </conditionalFormatting>
  <conditionalFormatting sqref="A48:A66 C61">
    <cfRule type="expression" dxfId="65" priority="10">
      <formula>MOD(ROW(),2)=0</formula>
    </cfRule>
  </conditionalFormatting>
  <conditionalFormatting sqref="A69:A91">
    <cfRule type="expression" dxfId="64" priority="25">
      <formula>MOD(ROW(),2)=0</formula>
    </cfRule>
  </conditionalFormatting>
  <conditionalFormatting sqref="A46:C46 A47:D47">
    <cfRule type="expression" dxfId="63" priority="20">
      <formula>MOD(ROW(),2)=0</formula>
    </cfRule>
  </conditionalFormatting>
  <conditionalFormatting sqref="A8:D10 A11:C11">
    <cfRule type="expression" dxfId="62" priority="38">
      <formula>MOD(ROW(),2)=0</formula>
    </cfRule>
  </conditionalFormatting>
  <conditionalFormatting sqref="A67:D68">
    <cfRule type="expression" dxfId="61" priority="27">
      <formula>MOD(ROW(),2)=0</formula>
    </cfRule>
  </conditionalFormatting>
  <conditionalFormatting sqref="C21">
    <cfRule type="expression" dxfId="60" priority="32">
      <formula>MOD(ROW(),2)=0</formula>
    </cfRule>
  </conditionalFormatting>
  <conditionalFormatting sqref="C25:C26 C27:D27">
    <cfRule type="expression" dxfId="59" priority="24">
      <formula>MOD(ROW(),2)=0</formula>
    </cfRule>
  </conditionalFormatting>
  <conditionalFormatting sqref="C30 C31:D31">
    <cfRule type="expression" dxfId="58" priority="22">
      <formula>MOD(ROW(),2)=0</formula>
    </cfRule>
  </conditionalFormatting>
  <conditionalFormatting sqref="C32:C34 C35:D35 C36 C37:D41 C42 C43:D45">
    <cfRule type="expression" dxfId="57" priority="18">
      <formula>MOD(ROW(),2)=0</formula>
    </cfRule>
  </conditionalFormatting>
  <conditionalFormatting sqref="C52">
    <cfRule type="expression" dxfId="56" priority="29">
      <formula>MOD(ROW(),2)=0</formula>
    </cfRule>
  </conditionalFormatting>
  <conditionalFormatting sqref="C56 C57:D58 C59 C60:D60">
    <cfRule type="expression" dxfId="55" priority="13">
      <formula>MOD(ROW(),2)=0</formula>
    </cfRule>
  </conditionalFormatting>
  <conditionalFormatting sqref="C15:D20">
    <cfRule type="expression" dxfId="54" priority="33">
      <formula>MOD(ROW(),2)=0</formula>
    </cfRule>
  </conditionalFormatting>
  <conditionalFormatting sqref="C53:D55">
    <cfRule type="expression" dxfId="53" priority="30">
      <formula>MOD(ROW(),2)=0</formula>
    </cfRule>
  </conditionalFormatting>
  <conditionalFormatting sqref="C62:D66">
    <cfRule type="expression" dxfId="52" priority="6">
      <formula>MOD(ROW(),2)=0</formula>
    </cfRule>
  </conditionalFormatting>
  <conditionalFormatting sqref="C69:D72 C73 C74:D76 C77 C78:D83 C84 C85:D91">
    <cfRule type="expression" dxfId="51" priority="26">
      <formula>MOD(ROW(),2)=0</formula>
    </cfRule>
  </conditionalFormatting>
  <conditionalFormatting sqref="D11">
    <cfRule type="expression" dxfId="50" priority="36">
      <formula>MOD(ROW(),2)=0</formula>
    </cfRule>
  </conditionalFormatting>
  <conditionalFormatting sqref="D21">
    <cfRule type="expression" dxfId="49" priority="31">
      <formula>MOD(ROW(),2)=0</formula>
    </cfRule>
  </conditionalFormatting>
  <conditionalFormatting sqref="D25:D26">
    <cfRule type="expression" dxfId="48" priority="23">
      <formula>MOD(ROW(),2)=0</formula>
    </cfRule>
  </conditionalFormatting>
  <conditionalFormatting sqref="D28">
    <cfRule type="expression" dxfId="47" priority="15">
      <formula>MOD(ROW(),2)=0</formula>
    </cfRule>
  </conditionalFormatting>
  <conditionalFormatting sqref="D30">
    <cfRule type="expression" dxfId="46" priority="21">
      <formula>MOD(ROW(),2)=0</formula>
    </cfRule>
  </conditionalFormatting>
  <conditionalFormatting sqref="D32:D34">
    <cfRule type="expression" dxfId="45" priority="14">
      <formula>MOD(ROW(),2)=0</formula>
    </cfRule>
  </conditionalFormatting>
  <conditionalFormatting sqref="D36">
    <cfRule type="expression" dxfId="44" priority="17">
      <formula>MOD(ROW(),2)=0</formula>
    </cfRule>
  </conditionalFormatting>
  <conditionalFormatting sqref="D42">
    <cfRule type="expression" dxfId="43" priority="5">
      <formula>MOD(ROW(),2)=0</formula>
    </cfRule>
  </conditionalFormatting>
  <conditionalFormatting sqref="D46">
    <cfRule type="expression" dxfId="42" priority="19">
      <formula>MOD(ROW(),2)=0</formula>
    </cfRule>
  </conditionalFormatting>
  <conditionalFormatting sqref="D50">
    <cfRule type="expression" dxfId="41" priority="35">
      <formula>MOD(ROW(),2)=0</formula>
    </cfRule>
  </conditionalFormatting>
  <conditionalFormatting sqref="D52">
    <cfRule type="expression" dxfId="40" priority="28">
      <formula>MOD(ROW(),2)=0</formula>
    </cfRule>
  </conditionalFormatting>
  <conditionalFormatting sqref="D56">
    <cfRule type="expression" dxfId="39" priority="12">
      <formula>MOD(ROW(),2)=0</formula>
    </cfRule>
  </conditionalFormatting>
  <conditionalFormatting sqref="D59">
    <cfRule type="expression" dxfId="38" priority="11">
      <formula>MOD(ROW(),2)=0</formula>
    </cfRule>
  </conditionalFormatting>
  <conditionalFormatting sqref="D61">
    <cfRule type="expression" dxfId="37" priority="7">
      <formula>MOD(ROW(),2)=0</formula>
    </cfRule>
  </conditionalFormatting>
  <conditionalFormatting sqref="D73">
    <cfRule type="expression" dxfId="36" priority="3">
      <formula>MOD(ROW(),2)=0</formula>
    </cfRule>
  </conditionalFormatting>
  <conditionalFormatting sqref="D77">
    <cfRule type="expression" dxfId="35" priority="2">
      <formula>MOD(ROW(),2)=0</formula>
    </cfRule>
  </conditionalFormatting>
  <conditionalFormatting sqref="D84">
    <cfRule type="expression" dxfId="34" priority="1">
      <formula>MOD(ROW(),2)=0</formula>
    </cfRule>
  </conditionalFormatting>
  <conditionalFormatting sqref="E7:E94">
    <cfRule type="expression" dxfId="33" priority="8">
      <formula>MOD(ROW(),2)=0</formula>
    </cfRule>
    <cfRule type="expression" dxfId="32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0122B-C232-4686-A513-64548C54C9F4}">
  <sheetPr>
    <tabColor theme="4" tint="-0.499984740745262"/>
    <pageSetUpPr autoPageBreaks="0" fitToPage="1"/>
  </sheetPr>
  <dimension ref="A1:I146"/>
  <sheetViews>
    <sheetView showGridLines="0" tabSelected="1" topLeftCell="A138" zoomScaleNormal="100" workbookViewId="0">
      <selection activeCell="I35" sqref="I3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37.5" customHeight="1" thickTop="1" x14ac:dyDescent="0.25">
      <c r="A2" s="48" t="s">
        <v>12</v>
      </c>
      <c r="B2" s="48"/>
      <c r="C2" s="15" t="s">
        <v>14</v>
      </c>
      <c r="D2" s="49" t="s">
        <v>15</v>
      </c>
      <c r="E2" s="49"/>
      <c r="F2" s="4"/>
    </row>
    <row r="3" spans="1:7" ht="47.25" customHeight="1" x14ac:dyDescent="0.25">
      <c r="A3" s="50" t="s">
        <v>13</v>
      </c>
      <c r="B3" s="50"/>
      <c r="C3" s="16"/>
      <c r="D3" s="51" t="s">
        <v>16</v>
      </c>
      <c r="E3" s="51"/>
      <c r="F3" s="4"/>
      <c r="G3" s="29"/>
    </row>
    <row r="4" spans="1:7" ht="44.1" customHeight="1" x14ac:dyDescent="0.25">
      <c r="A4" s="11" t="s">
        <v>175</v>
      </c>
      <c r="B4" s="9"/>
      <c r="C4" s="9"/>
      <c r="D4" s="9"/>
      <c r="E4" s="23"/>
    </row>
    <row r="5" spans="1:7" ht="44.1" customHeight="1" x14ac:dyDescent="0.25">
      <c r="A5" s="46" t="s">
        <v>10</v>
      </c>
      <c r="B5" s="46"/>
      <c r="C5" s="46"/>
      <c r="D5" s="46"/>
      <c r="E5" s="46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176</v>
      </c>
      <c r="E8" s="25">
        <v>55647.26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2645.97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5081.54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177</v>
      </c>
      <c r="E12" s="25">
        <v>2146.75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680.7</v>
      </c>
      <c r="G13" s="19"/>
    </row>
    <row r="14" spans="1:7" s="2" customFormat="1" ht="33.75" customHeight="1" x14ac:dyDescent="0.25">
      <c r="A14" s="7" t="s">
        <v>2</v>
      </c>
      <c r="B14" s="7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10" t="s">
        <v>40</v>
      </c>
      <c r="E14" s="25">
        <v>2540.7600000000002</v>
      </c>
      <c r="G14" s="19"/>
    </row>
    <row r="15" spans="1:7" s="2" customFormat="1" ht="56.25" customHeight="1" x14ac:dyDescent="0.25">
      <c r="A15" s="7" t="s">
        <v>2</v>
      </c>
      <c r="B15" s="17"/>
      <c r="C15" s="5"/>
      <c r="D15" s="10" t="s">
        <v>18</v>
      </c>
      <c r="E15" s="25">
        <v>9879.34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ROW(10:10)), MATCH($B$6,#REF!, 0)),"")</f>
        <v/>
      </c>
      <c r="C16" s="5" t="str" cm="1">
        <f t="array" ref="C16">IFERROR(INDEX(#REF!,SMALL(IF(#REF!=rngInvoice,ROW(#REF!)-ROW(#REF!)), ROW(10:10)), MATCH($C$6,#REF!, 0)),"")</f>
        <v/>
      </c>
      <c r="D16" s="10" t="s">
        <v>40</v>
      </c>
      <c r="E16" s="25"/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78622.319999999992</v>
      </c>
      <c r="G17" s="19"/>
    </row>
    <row r="18" spans="1:9" s="2" customFormat="1" ht="40.5" customHeight="1" x14ac:dyDescent="0.25">
      <c r="A18" s="22" t="s">
        <v>19</v>
      </c>
      <c r="B18" s="17"/>
      <c r="C18" s="5"/>
      <c r="D18" s="10"/>
      <c r="E18" s="25"/>
      <c r="G18" s="19"/>
      <c r="I18" s="39">
        <f>SUM(E17+E146)</f>
        <v>184275.71</v>
      </c>
    </row>
    <row r="19" spans="1:9" s="2" customFormat="1" ht="40.5" customHeight="1" x14ac:dyDescent="0.25">
      <c r="A19" s="7" t="s">
        <v>65</v>
      </c>
      <c r="B19" s="12">
        <v>85821130368</v>
      </c>
      <c r="C19" s="5" t="s">
        <v>1</v>
      </c>
      <c r="D19" s="5" t="s">
        <v>66</v>
      </c>
      <c r="E19" s="36">
        <v>18.260000000000002</v>
      </c>
      <c r="G19" s="19"/>
    </row>
    <row r="20" spans="1:9" s="2" customFormat="1" ht="40.5" customHeight="1" x14ac:dyDescent="0.25">
      <c r="A20" s="21" t="s">
        <v>67</v>
      </c>
      <c r="B20" s="12"/>
      <c r="C20" s="5"/>
      <c r="D20" s="5"/>
      <c r="E20" s="37">
        <f>SUBTOTAL(109,E19:E19)</f>
        <v>18.260000000000002</v>
      </c>
      <c r="G20" s="19"/>
    </row>
    <row r="21" spans="1:9" s="2" customFormat="1" ht="40.5" customHeight="1" x14ac:dyDescent="0.25">
      <c r="A21" s="7" t="s">
        <v>68</v>
      </c>
      <c r="B21" s="38">
        <v>87311810356</v>
      </c>
      <c r="C21" s="5" t="s">
        <v>69</v>
      </c>
      <c r="D21" s="10" t="s">
        <v>70</v>
      </c>
      <c r="E21" s="36">
        <v>78.819999999999993</v>
      </c>
      <c r="G21" s="19"/>
      <c r="I21" s="39"/>
    </row>
    <row r="22" spans="1:9" s="2" customFormat="1" ht="40.5" customHeight="1" x14ac:dyDescent="0.25">
      <c r="A22" s="21" t="s">
        <v>71</v>
      </c>
      <c r="B22" s="38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37">
        <f>SUBTOTAL(109,E21:E21)</f>
        <v>78.819999999999993</v>
      </c>
      <c r="G22" s="19"/>
      <c r="I22" s="39"/>
    </row>
    <row r="23" spans="1:9" s="2" customFormat="1" ht="40.5" customHeight="1" x14ac:dyDescent="0.25">
      <c r="A23" s="7" t="s">
        <v>72</v>
      </c>
      <c r="B23" s="12">
        <v>81793146560</v>
      </c>
      <c r="C23" s="5" t="s">
        <v>1</v>
      </c>
      <c r="D23" s="10" t="s">
        <v>70</v>
      </c>
      <c r="E23" s="36">
        <v>111.89</v>
      </c>
      <c r="G23" s="19"/>
    </row>
    <row r="24" spans="1:9" s="2" customFormat="1" ht="40.5" customHeight="1" x14ac:dyDescent="0.25">
      <c r="A24" s="21" t="s">
        <v>73</v>
      </c>
      <c r="B24" s="12" t="s">
        <v>74</v>
      </c>
      <c r="C24" s="5" t="s">
        <v>74</v>
      </c>
      <c r="D24" s="5"/>
      <c r="E24" s="37">
        <f>SUM(E23:E23)</f>
        <v>111.89</v>
      </c>
      <c r="G24" s="19"/>
    </row>
    <row r="25" spans="1:9" s="2" customFormat="1" ht="40.5" customHeight="1" x14ac:dyDescent="0.25">
      <c r="A25" s="7" t="s">
        <v>82</v>
      </c>
      <c r="B25" s="12">
        <v>54013697016</v>
      </c>
      <c r="C25" s="5" t="s">
        <v>1</v>
      </c>
      <c r="D25" s="10" t="s">
        <v>83</v>
      </c>
      <c r="E25" s="36">
        <v>70.709999999999994</v>
      </c>
      <c r="G25" s="19"/>
    </row>
    <row r="26" spans="1:9" s="2" customFormat="1" ht="40.5" customHeight="1" x14ac:dyDescent="0.25">
      <c r="A26" s="21" t="s">
        <v>84</v>
      </c>
      <c r="B26" s="12" t="str" cm="1">
        <f t="array" ref="B26">IFERROR(INDEX(#REF!,SMALL(IF(#REF!=rngInvoice,ROW(#REF!)-ROW(#REF!)), ROW(#REF!)), MATCH($B$6,#REF!, 0)),"")</f>
        <v/>
      </c>
      <c r="C26" s="5" t="str" cm="1">
        <f t="array" ref="C26">IFERROR(INDEX(#REF!,SMALL(IF(#REF!=rngInvoice,ROW(#REF!)-ROW(#REF!)), ROW(#REF!)), MATCH($C$6,#REF!, 0)),"")</f>
        <v/>
      </c>
      <c r="D26" s="5"/>
      <c r="E26" s="37">
        <f>SUM(E25:E25)</f>
        <v>70.709999999999994</v>
      </c>
      <c r="G26" s="19"/>
    </row>
    <row r="27" spans="1:9" s="2" customFormat="1" ht="40.5" customHeight="1" x14ac:dyDescent="0.25">
      <c r="A27" s="7" t="s">
        <v>240</v>
      </c>
      <c r="B27" s="12">
        <v>2768015146</v>
      </c>
      <c r="C27" s="5" t="s">
        <v>1</v>
      </c>
      <c r="D27" s="10" t="s">
        <v>40</v>
      </c>
      <c r="E27" s="30">
        <v>163.72</v>
      </c>
      <c r="G27" s="19"/>
    </row>
    <row r="28" spans="1:9" s="2" customFormat="1" ht="40.5" customHeight="1" x14ac:dyDescent="0.25">
      <c r="A28" s="21" t="s">
        <v>241</v>
      </c>
      <c r="B28" s="12" t="str" cm="1">
        <f t="array" ref="B28">IFERROR(INDEX(#REF!,SMALL(IF(#REF!=rngInvoice,ROW(#REF!)-ROW(#REF!)), ROW(20:20)), MATCH($B$6,#REF!, 0)),"")</f>
        <v/>
      </c>
      <c r="C28" s="5" t="str" cm="1">
        <f t="array" ref="C28">IFERROR(INDEX(#REF!,SMALL(IF(#REF!=rngInvoice,ROW(#REF!)-ROW(#REF!)), ROW(20:20)), MATCH($C$6,#REF!, 0)),"")</f>
        <v/>
      </c>
      <c r="D28" s="5"/>
      <c r="E28" s="26">
        <f>SUM(E27)</f>
        <v>163.72</v>
      </c>
      <c r="G28" s="19"/>
    </row>
    <row r="29" spans="1:9" s="2" customFormat="1" ht="40.5" customHeight="1" x14ac:dyDescent="0.25">
      <c r="A29" s="40" t="s">
        <v>86</v>
      </c>
      <c r="B29" s="12">
        <v>26187994862</v>
      </c>
      <c r="C29" s="5" t="s">
        <v>1</v>
      </c>
      <c r="D29" s="10" t="s">
        <v>87</v>
      </c>
      <c r="E29" s="36">
        <v>489.6</v>
      </c>
      <c r="G29" s="19"/>
    </row>
    <row r="30" spans="1:9" s="2" customFormat="1" ht="40.5" customHeight="1" x14ac:dyDescent="0.25">
      <c r="A30" s="41" t="s">
        <v>88</v>
      </c>
      <c r="B30" s="12" t="str" cm="1">
        <f t="array" ref="B30">IFERROR(INDEX(#REF!,SMALL(IF(#REF!=rngInvoice,ROW(#REF!)-ROW(#REF!)), ROW(22:22)), MATCH($B$6,#REF!, 0)),"")</f>
        <v/>
      </c>
      <c r="C30" s="5" t="str" cm="1">
        <f t="array" ref="C30">IFERROR(INDEX(#REF!,SMALL(IF(#REF!=rngInvoice,ROW(#REF!)-ROW(#REF!)), ROW(22:22)), MATCH($C$6,#REF!, 0)),"")</f>
        <v/>
      </c>
      <c r="D30" s="5"/>
      <c r="E30" s="37">
        <f>SUM(E29)</f>
        <v>489.6</v>
      </c>
      <c r="G30" s="19"/>
    </row>
    <row r="31" spans="1:9" s="2" customFormat="1" ht="40.5" customHeight="1" x14ac:dyDescent="0.25">
      <c r="A31" s="7" t="s">
        <v>273</v>
      </c>
      <c r="B31" s="12">
        <v>57189591567</v>
      </c>
      <c r="C31" s="5" t="s">
        <v>1</v>
      </c>
      <c r="D31" s="5" t="s">
        <v>104</v>
      </c>
      <c r="E31" s="36">
        <v>235</v>
      </c>
      <c r="G31" s="19"/>
    </row>
    <row r="32" spans="1:9" s="2" customFormat="1" ht="40.5" customHeight="1" x14ac:dyDescent="0.25">
      <c r="A32" s="7" t="s">
        <v>273</v>
      </c>
      <c r="B32" s="12">
        <v>57189591567</v>
      </c>
      <c r="C32" s="5" t="s">
        <v>1</v>
      </c>
      <c r="D32" s="10" t="s">
        <v>275</v>
      </c>
      <c r="E32" s="36">
        <v>737.5</v>
      </c>
      <c r="G32" s="19"/>
    </row>
    <row r="33" spans="1:7" s="2" customFormat="1" ht="40.5" customHeight="1" x14ac:dyDescent="0.25">
      <c r="A33" s="7" t="s">
        <v>273</v>
      </c>
      <c r="B33" s="12">
        <v>57189591567</v>
      </c>
      <c r="C33" s="5" t="s">
        <v>1</v>
      </c>
      <c r="D33" s="10" t="s">
        <v>99</v>
      </c>
      <c r="E33" s="36">
        <v>70</v>
      </c>
      <c r="G33" s="19"/>
    </row>
    <row r="34" spans="1:7" s="2" customFormat="1" ht="40.5" customHeight="1" x14ac:dyDescent="0.25">
      <c r="A34" s="41" t="s">
        <v>274</v>
      </c>
      <c r="B34" s="12"/>
      <c r="C34" s="5" t="s">
        <v>1</v>
      </c>
      <c r="D34" s="10" t="s">
        <v>98</v>
      </c>
      <c r="E34" s="26">
        <f>SUBTOTAL(109,E31:E33)</f>
        <v>1042.5</v>
      </c>
      <c r="G34" s="19"/>
    </row>
    <row r="35" spans="1:7" s="2" customFormat="1" ht="40.5" customHeight="1" x14ac:dyDescent="0.25">
      <c r="A35" s="40" t="s">
        <v>271</v>
      </c>
      <c r="B35" s="12">
        <v>70157232090</v>
      </c>
      <c r="C35" s="5" t="s">
        <v>1</v>
      </c>
      <c r="D35" s="10" t="s">
        <v>269</v>
      </c>
      <c r="E35" s="30">
        <v>150</v>
      </c>
      <c r="G35" s="19"/>
    </row>
    <row r="36" spans="1:7" s="2" customFormat="1" ht="40.5" customHeight="1" x14ac:dyDescent="0.25">
      <c r="A36" s="41" t="s">
        <v>272</v>
      </c>
      <c r="B36" s="12" t="str" cm="1">
        <f t="array" ref="B36">IFERROR(INDEX(#REF!,SMALL(IF(#REF!=rngInvoice,ROW(#REF!)-ROW(#REF!)), ROW(#REF!)), MATCH($B$6,#REF!, 0)),"")</f>
        <v/>
      </c>
      <c r="C36" s="5" t="str" cm="1">
        <f t="array" ref="C36">IFERROR(INDEX(#REF!,SMALL(IF(#REF!=rngInvoice,ROW(#REF!)-ROW(#REF!)), ROW(#REF!)), MATCH($C$6,#REF!, 0)),"")</f>
        <v/>
      </c>
      <c r="D36" s="5"/>
      <c r="E36" s="26">
        <f>SUM(E35)</f>
        <v>150</v>
      </c>
      <c r="G36" s="19"/>
    </row>
    <row r="37" spans="1:7" s="2" customFormat="1" ht="40.5" customHeight="1" x14ac:dyDescent="0.25">
      <c r="A37" s="40" t="s">
        <v>95</v>
      </c>
      <c r="B37" s="12">
        <v>92652872761</v>
      </c>
      <c r="C37" s="5" t="s">
        <v>1</v>
      </c>
      <c r="D37" s="10" t="s">
        <v>99</v>
      </c>
      <c r="E37" s="36">
        <v>38.659999999999997</v>
      </c>
      <c r="G37" s="19"/>
    </row>
    <row r="38" spans="1:7" s="2" customFormat="1" ht="40.5" customHeight="1" x14ac:dyDescent="0.25">
      <c r="A38" s="40" t="s">
        <v>95</v>
      </c>
      <c r="B38" s="12">
        <v>92652872761</v>
      </c>
      <c r="C38" s="5" t="s">
        <v>1</v>
      </c>
      <c r="D38" s="10" t="s">
        <v>270</v>
      </c>
      <c r="E38" s="36">
        <v>33.6</v>
      </c>
      <c r="G38" s="19"/>
    </row>
    <row r="39" spans="1:7" s="2" customFormat="1" ht="40.5" customHeight="1" x14ac:dyDescent="0.25">
      <c r="A39" s="40" t="s">
        <v>95</v>
      </c>
      <c r="B39" s="12">
        <v>92652872761</v>
      </c>
      <c r="C39" s="5" t="s">
        <v>1</v>
      </c>
      <c r="D39" s="10" t="s">
        <v>25</v>
      </c>
      <c r="E39" s="36">
        <v>271.06</v>
      </c>
      <c r="G39" s="19"/>
    </row>
    <row r="40" spans="1:7" s="2" customFormat="1" ht="40.5" customHeight="1" x14ac:dyDescent="0.25">
      <c r="A40" s="41" t="s">
        <v>96</v>
      </c>
      <c r="B40" s="12" t="str" cm="1">
        <f t="array" ref="B40">IFERROR(INDEX(#REF!,SMALL(IF(#REF!=rngInvoice,ROW(#REF!)-ROW(#REF!)), ROW(#REF!)), MATCH($B$6,#REF!, 0)),"")</f>
        <v/>
      </c>
      <c r="C40" s="5" t="str" cm="1">
        <f t="array" ref="C40">IFERROR(INDEX(#REF!,SMALL(IF(#REF!=rngInvoice,ROW(#REF!)-ROW(#REF!)), ROW(#REF!)), MATCH($C$6,#REF!, 0)),"")</f>
        <v/>
      </c>
      <c r="D40" s="10"/>
      <c r="E40" s="37">
        <f>SUBTOTAL(109,E37:E39)</f>
        <v>343.32</v>
      </c>
      <c r="G40" s="19"/>
    </row>
    <row r="41" spans="1:7" s="2" customFormat="1" ht="40.5" customHeight="1" x14ac:dyDescent="0.25">
      <c r="A41" s="40" t="s">
        <v>267</v>
      </c>
      <c r="B41" s="12">
        <v>80885983918</v>
      </c>
      <c r="C41" s="5" t="s">
        <v>1</v>
      </c>
      <c r="D41" s="10" t="s">
        <v>269</v>
      </c>
      <c r="E41" s="36">
        <v>155</v>
      </c>
      <c r="G41" s="19"/>
    </row>
    <row r="42" spans="1:7" s="2" customFormat="1" ht="40.5" customHeight="1" x14ac:dyDescent="0.25">
      <c r="A42" s="40" t="s">
        <v>267</v>
      </c>
      <c r="B42" s="12">
        <v>80885983918</v>
      </c>
      <c r="C42" s="5" t="s">
        <v>1</v>
      </c>
      <c r="D42" s="10" t="s">
        <v>98</v>
      </c>
      <c r="E42" s="36">
        <v>45.2</v>
      </c>
      <c r="G42" s="19"/>
    </row>
    <row r="43" spans="1:7" s="2" customFormat="1" ht="40.5" customHeight="1" x14ac:dyDescent="0.25">
      <c r="A43" s="41" t="s">
        <v>268</v>
      </c>
      <c r="B43" s="12" t="str" cm="1">
        <f t="array" ref="B43">IFERROR(INDEX(#REF!,SMALL(IF(#REF!=rngInvoice,ROW(#REF!)-ROW(#REF!)), ROW(33:33)), MATCH($B$6,#REF!, 0)),"")</f>
        <v/>
      </c>
      <c r="C43" s="5" t="str" cm="1">
        <f t="array" ref="C43">IFERROR(INDEX(#REF!,SMALL(IF(#REF!=rngInvoice,ROW(#REF!)-ROW(#REF!)), ROW(33:33)), MATCH($C$6,#REF!, 0)),"")</f>
        <v/>
      </c>
      <c r="D43" s="10"/>
      <c r="E43" s="37">
        <f>SUBTOTAL(109,E41:E42)</f>
        <v>200.2</v>
      </c>
      <c r="G43" s="19"/>
    </row>
    <row r="44" spans="1:7" s="2" customFormat="1" ht="40.5" customHeight="1" x14ac:dyDescent="0.25">
      <c r="A44" s="40" t="s">
        <v>35</v>
      </c>
      <c r="B44" s="12">
        <v>93478415300</v>
      </c>
      <c r="C44" s="5" t="s">
        <v>1</v>
      </c>
      <c r="D44" s="10" t="s">
        <v>25</v>
      </c>
      <c r="E44" s="36">
        <v>950</v>
      </c>
      <c r="G44" s="19"/>
    </row>
    <row r="45" spans="1:7" s="2" customFormat="1" ht="40.5" customHeight="1" x14ac:dyDescent="0.25">
      <c r="A45" s="41" t="s">
        <v>276</v>
      </c>
      <c r="B45" s="12" t="str" cm="1">
        <f t="array" ref="B45">IFERROR(INDEX(#REF!,SMALL(IF(#REF!=rngInvoice,ROW(#REF!)-ROW(#REF!)), ROW(33:33)), MATCH($B$6,#REF!, 0)),"")</f>
        <v/>
      </c>
      <c r="C45" s="5" t="str" cm="1">
        <f t="array" ref="C45">IFERROR(INDEX(#REF!,SMALL(IF(#REF!=rngInvoice,ROW(#REF!)-ROW(#REF!)), ROW(33:33)), MATCH($C$6,#REF!, 0)),"")</f>
        <v/>
      </c>
      <c r="D45" s="10"/>
      <c r="E45" s="37">
        <f>SUBTOTAL(109,E44)</f>
        <v>950</v>
      </c>
      <c r="G45" s="19"/>
    </row>
    <row r="46" spans="1:7" s="2" customFormat="1" ht="40.5" customHeight="1" x14ac:dyDescent="0.25">
      <c r="A46" s="40" t="s">
        <v>277</v>
      </c>
      <c r="B46" s="12">
        <v>40429548086</v>
      </c>
      <c r="C46" s="5" t="s">
        <v>279</v>
      </c>
      <c r="D46" s="10" t="s">
        <v>70</v>
      </c>
      <c r="E46" s="36">
        <v>1500</v>
      </c>
      <c r="G46" s="19"/>
    </row>
    <row r="47" spans="1:7" s="2" customFormat="1" ht="40.5" customHeight="1" x14ac:dyDescent="0.25">
      <c r="A47" s="41" t="s">
        <v>278</v>
      </c>
      <c r="B47" s="12" t="str" cm="1">
        <f t="array" ref="B47">IFERROR(INDEX(#REF!,SMALL(IF(#REF!=rngInvoice,ROW(#REF!)-ROW(#REF!)), ROW(33:33)), MATCH($B$6,#REF!, 0)),"")</f>
        <v/>
      </c>
      <c r="C47" s="5" t="str" cm="1">
        <f t="array" ref="C47">IFERROR(INDEX(#REF!,SMALL(IF(#REF!=rngInvoice,ROW(#REF!)-ROW(#REF!)), ROW(33:33)), MATCH($C$6,#REF!, 0)),"")</f>
        <v/>
      </c>
      <c r="D47" s="10"/>
      <c r="E47" s="37">
        <f>SUBTOTAL(109,E46)</f>
        <v>1500</v>
      </c>
      <c r="G47" s="19"/>
    </row>
    <row r="48" spans="1:7" s="2" customFormat="1" ht="40.5" customHeight="1" x14ac:dyDescent="0.25">
      <c r="A48" s="40" t="s">
        <v>258</v>
      </c>
      <c r="B48" s="12">
        <v>98824285346</v>
      </c>
      <c r="C48" s="5" t="s">
        <v>260</v>
      </c>
      <c r="D48" s="10" t="s">
        <v>78</v>
      </c>
      <c r="E48" s="36">
        <v>34.21</v>
      </c>
      <c r="G48" s="19"/>
    </row>
    <row r="49" spans="1:7" s="2" customFormat="1" ht="40.5" customHeight="1" x14ac:dyDescent="0.25">
      <c r="A49" s="41" t="s">
        <v>259</v>
      </c>
      <c r="B49" s="12" t="str" cm="1">
        <f t="array" ref="B49">IFERROR(INDEX(#REF!,SMALL(IF(#REF!=rngInvoice,ROW(#REF!)-ROW(#REF!)), ROW(33:33)), MATCH($B$6,#REF!, 0)),"")</f>
        <v/>
      </c>
      <c r="C49" s="5" t="str" cm="1">
        <f t="array" ref="C49">IFERROR(INDEX(#REF!,SMALL(IF(#REF!=rngInvoice,ROW(#REF!)-ROW(#REF!)), ROW(33:33)), MATCH($C$6,#REF!, 0)),"")</f>
        <v/>
      </c>
      <c r="D49" s="10"/>
      <c r="E49" s="37">
        <f>SUBTOTAL(109,E48)</f>
        <v>34.21</v>
      </c>
      <c r="G49" s="19"/>
    </row>
    <row r="50" spans="1:7" s="2" customFormat="1" ht="40.5" customHeight="1" x14ac:dyDescent="0.25">
      <c r="A50" s="40" t="s">
        <v>264</v>
      </c>
      <c r="B50" s="12">
        <v>59323723357</v>
      </c>
      <c r="C50" s="5" t="s">
        <v>265</v>
      </c>
      <c r="D50" s="10" t="s">
        <v>25</v>
      </c>
      <c r="E50" s="36">
        <v>1500</v>
      </c>
      <c r="G50" s="19"/>
    </row>
    <row r="51" spans="1:7" s="2" customFormat="1" ht="40.5" customHeight="1" x14ac:dyDescent="0.25">
      <c r="A51" s="41" t="s">
        <v>266</v>
      </c>
      <c r="B51" s="12" t="str" cm="1">
        <f t="array" ref="B51">IFERROR(INDEX(#REF!,SMALL(IF(#REF!=rngInvoice,ROW(#REF!)-ROW(#REF!)), ROW(35:35)), MATCH($B$6,#REF!, 0)),"")</f>
        <v/>
      </c>
      <c r="C51" s="5" t="str" cm="1">
        <f t="array" ref="C51">IFERROR(INDEX(#REF!,SMALL(IF(#REF!=rngInvoice,ROW(#REF!)-ROW(#REF!)), ROW(35:35)), MATCH($C$6,#REF!, 0)),"")</f>
        <v/>
      </c>
      <c r="D51" s="10"/>
      <c r="E51" s="37">
        <f>SUBTOTAL(109,E50)</f>
        <v>1500</v>
      </c>
      <c r="G51" s="19"/>
    </row>
    <row r="52" spans="1:7" s="2" customFormat="1" ht="40.5" customHeight="1" x14ac:dyDescent="0.25">
      <c r="A52" s="40" t="s">
        <v>261</v>
      </c>
      <c r="B52" s="12">
        <v>88190092207</v>
      </c>
      <c r="C52" s="5" t="s">
        <v>262</v>
      </c>
      <c r="D52" s="10" t="s">
        <v>25</v>
      </c>
      <c r="E52" s="36">
        <v>1675</v>
      </c>
      <c r="G52" s="19"/>
    </row>
    <row r="53" spans="1:7" s="2" customFormat="1" ht="40.5" customHeight="1" x14ac:dyDescent="0.25">
      <c r="A53" s="41" t="s">
        <v>263</v>
      </c>
      <c r="B53" s="12" t="str" cm="1">
        <f t="array" ref="B53">IFERROR(INDEX(#REF!,SMALL(IF(#REF!=rngInvoice,ROW(#REF!)-ROW(#REF!)), ROW(33:33)), MATCH($B$6,#REF!, 0)),"")</f>
        <v/>
      </c>
      <c r="C53" s="5" t="str" cm="1">
        <f t="array" ref="C53">IFERROR(INDEX(#REF!,SMALL(IF(#REF!=rngInvoice,ROW(#REF!)-ROW(#REF!)), ROW(33:33)), MATCH($C$6,#REF!, 0)),"")</f>
        <v/>
      </c>
      <c r="D53" s="10"/>
      <c r="E53" s="37">
        <f>SUBTOTAL(109,E52)</f>
        <v>1675</v>
      </c>
      <c r="G53" s="19"/>
    </row>
    <row r="54" spans="1:7" s="2" customFormat="1" ht="40.5" customHeight="1" x14ac:dyDescent="0.25">
      <c r="A54" s="7" t="s">
        <v>89</v>
      </c>
      <c r="B54" s="7">
        <v>73294314024</v>
      </c>
      <c r="C54" s="5" t="s">
        <v>1</v>
      </c>
      <c r="D54" s="5" t="s">
        <v>78</v>
      </c>
      <c r="E54" s="36">
        <v>68.36</v>
      </c>
      <c r="G54" s="19"/>
    </row>
    <row r="55" spans="1:7" s="2" customFormat="1" ht="40.5" customHeight="1" x14ac:dyDescent="0.25">
      <c r="A55" s="41" t="s">
        <v>90</v>
      </c>
      <c r="B55" s="7" t="str" cm="1">
        <f t="array" ref="B55">IFERROR(INDEX(#REF!,SMALL(IF(#REF!=rngInvoice,ROW(#REF!)-ROW(#REF!)), ROW(23:23)), MATCH($B$6,#REF!, 0)),"")</f>
        <v/>
      </c>
      <c r="C55" s="5"/>
      <c r="D55" s="10"/>
      <c r="E55" s="37">
        <f>SUM(E54)</f>
        <v>68.36</v>
      </c>
      <c r="G55" s="19"/>
    </row>
    <row r="56" spans="1:7" s="2" customFormat="1" ht="40.5" customHeight="1" x14ac:dyDescent="0.25">
      <c r="A56" s="7" t="s">
        <v>246</v>
      </c>
      <c r="B56" s="12">
        <v>81728428454</v>
      </c>
      <c r="C56" s="5" t="s">
        <v>1</v>
      </c>
      <c r="D56" s="10" t="s">
        <v>25</v>
      </c>
      <c r="E56" s="25">
        <v>2222.79</v>
      </c>
      <c r="G56" s="19"/>
    </row>
    <row r="57" spans="1:7" s="2" customFormat="1" ht="40.5" customHeight="1" x14ac:dyDescent="0.25">
      <c r="A57" s="21" t="s">
        <v>247</v>
      </c>
      <c r="B57" s="12"/>
      <c r="C57" s="5"/>
      <c r="D57" s="5"/>
      <c r="E57" s="26">
        <f>SUBTOTAL(109,E56:E56)</f>
        <v>2222.79</v>
      </c>
      <c r="G57" s="19"/>
    </row>
    <row r="58" spans="1:7" s="2" customFormat="1" ht="40.5" customHeight="1" x14ac:dyDescent="0.25">
      <c r="A58" s="41" t="s">
        <v>242</v>
      </c>
      <c r="B58" s="12">
        <v>71337768</v>
      </c>
      <c r="C58" s="5" t="s">
        <v>243</v>
      </c>
      <c r="D58" s="10" t="s">
        <v>244</v>
      </c>
      <c r="E58" s="30">
        <v>1000</v>
      </c>
      <c r="G58" s="19"/>
    </row>
    <row r="59" spans="1:7" s="2" customFormat="1" ht="40.5" customHeight="1" x14ac:dyDescent="0.25">
      <c r="A59" s="41" t="s">
        <v>245</v>
      </c>
      <c r="B59" s="12" t="str" cm="1">
        <f t="array" ref="B59">IFERROR(INDEX(#REF!,SMALL(IF(#REF!=rngInvoice,ROW(#REF!)-ROW(#REF!)), ROW(13:13)), MATCH($B$6,#REF!, 0)),"")</f>
        <v/>
      </c>
      <c r="C59" s="5" t="str" cm="1">
        <f t="array" ref="C59">IFERROR(INDEX(#REF!,SMALL(IF(#REF!=rngInvoice,ROW(#REF!)-ROW(#REF!)), ROW(13:13)), MATCH($C$6,#REF!, 0)),"")</f>
        <v/>
      </c>
      <c r="D59" s="5"/>
      <c r="E59" s="26">
        <f>SUBTOTAL(109,E58)</f>
        <v>1000</v>
      </c>
      <c r="G59" s="19"/>
    </row>
    <row r="60" spans="1:7" s="2" customFormat="1" ht="40.5" customHeight="1" x14ac:dyDescent="0.25">
      <c r="A60" s="7" t="s">
        <v>26</v>
      </c>
      <c r="B60" s="12">
        <v>27759560625</v>
      </c>
      <c r="C60" s="5" t="s">
        <v>1</v>
      </c>
      <c r="D60" s="10" t="s">
        <v>27</v>
      </c>
      <c r="E60" s="36">
        <v>756.01</v>
      </c>
      <c r="G60" s="19"/>
    </row>
    <row r="61" spans="1:7" s="2" customFormat="1" ht="40.5" customHeight="1" x14ac:dyDescent="0.25">
      <c r="A61" s="21" t="s">
        <v>29</v>
      </c>
      <c r="B61" s="12" t="str" cm="1">
        <f t="array" ref="B61">IFERROR(INDEX(#REF!,SMALL(IF(#REF!=rngInvoice,ROW(#REF!)-ROW(#REF!)), ROW(19:19)), MATCH($B$6,#REF!, 0)),"")</f>
        <v/>
      </c>
      <c r="C61" s="5"/>
      <c r="D61" s="5"/>
      <c r="E61" s="37">
        <f>SUM(E60)</f>
        <v>756.01</v>
      </c>
      <c r="G61" s="19"/>
    </row>
    <row r="62" spans="1:7" s="2" customFormat="1" ht="40.5" customHeight="1" x14ac:dyDescent="0.25">
      <c r="A62" s="7" t="s">
        <v>136</v>
      </c>
      <c r="B62" s="12">
        <v>5743327409</v>
      </c>
      <c r="C62" s="5" t="s">
        <v>1</v>
      </c>
      <c r="D62" s="10" t="s">
        <v>98</v>
      </c>
      <c r="E62" s="30">
        <v>756</v>
      </c>
      <c r="G62" s="19"/>
    </row>
    <row r="63" spans="1:7" s="2" customFormat="1" ht="40.5" customHeight="1" x14ac:dyDescent="0.25">
      <c r="A63" s="21" t="s">
        <v>139</v>
      </c>
      <c r="B63" s="12" t="str" cm="1">
        <f t="array" ref="B63">IFERROR(INDEX(#REF!,SMALL(IF(#REF!=rngInvoice,ROW(#REF!)-ROW(#REF!)), ROW(13:13)), MATCH($B$6,#REF!, 0)),"")</f>
        <v/>
      </c>
      <c r="C63" s="5" t="str" cm="1">
        <f t="array" ref="C63">IFERROR(INDEX(#REF!,SMALL(IF(#REF!=rngInvoice,ROW(#REF!)-ROW(#REF!)), ROW(13:13)), MATCH($C$6,#REF!, 0)),"")</f>
        <v/>
      </c>
      <c r="D63" s="5"/>
      <c r="E63" s="26">
        <f>SUBTOTAL(109,E62)</f>
        <v>756</v>
      </c>
      <c r="G63" s="19"/>
    </row>
    <row r="64" spans="1:7" s="2" customFormat="1" ht="40.5" customHeight="1" x14ac:dyDescent="0.25">
      <c r="A64" s="7" t="s">
        <v>256</v>
      </c>
      <c r="B64" s="12">
        <v>70116357901</v>
      </c>
      <c r="C64" s="5" t="s">
        <v>1</v>
      </c>
      <c r="D64" s="10" t="s">
        <v>78</v>
      </c>
      <c r="E64" s="30">
        <v>320.81</v>
      </c>
      <c r="G64" s="19"/>
    </row>
    <row r="65" spans="1:9" s="2" customFormat="1" ht="40.5" customHeight="1" x14ac:dyDescent="0.25">
      <c r="A65" s="21" t="s">
        <v>257</v>
      </c>
      <c r="B65" s="12" t="str" cm="1">
        <f t="array" ref="B65">IFERROR(INDEX(#REF!,SMALL(IF(#REF!=rngInvoice,ROW(#REF!)-ROW(#REF!)), ROW(10:10)), MATCH($B$6,#REF!, 0)),"")</f>
        <v/>
      </c>
      <c r="C65" s="5" t="str" cm="1">
        <f t="array" ref="C65">IFERROR(INDEX(#REF!,SMALL(IF(#REF!=rngInvoice,ROW(#REF!)-ROW(#REF!)), ROW(10:10)), MATCH($C$6,#REF!, 0)),"")</f>
        <v/>
      </c>
      <c r="D65" s="5"/>
      <c r="E65" s="26">
        <f>SUM(E64:E64)</f>
        <v>320.81</v>
      </c>
      <c r="G65" s="19"/>
    </row>
    <row r="66" spans="1:9" s="2" customFormat="1" ht="40.5" customHeight="1" x14ac:dyDescent="0.25">
      <c r="A66" s="7" t="s">
        <v>108</v>
      </c>
      <c r="B66" s="12">
        <v>35639958412</v>
      </c>
      <c r="C66" s="5" t="s">
        <v>1</v>
      </c>
      <c r="D66" s="5" t="s">
        <v>104</v>
      </c>
      <c r="E66" s="30">
        <v>352.81</v>
      </c>
      <c r="G66" s="19"/>
    </row>
    <row r="67" spans="1:9" s="2" customFormat="1" ht="40.5" customHeight="1" x14ac:dyDescent="0.25">
      <c r="A67" s="7" t="s">
        <v>108</v>
      </c>
      <c r="B67" s="12">
        <v>35639958412</v>
      </c>
      <c r="C67" s="5" t="s">
        <v>1</v>
      </c>
      <c r="D67" s="5" t="s">
        <v>78</v>
      </c>
      <c r="E67" s="30">
        <v>23.38</v>
      </c>
      <c r="G67" s="19"/>
    </row>
    <row r="68" spans="1:9" s="2" customFormat="1" ht="40.5" customHeight="1" x14ac:dyDescent="0.25">
      <c r="A68" s="21" t="s">
        <v>109</v>
      </c>
      <c r="B68" s="12" t="str" cm="1">
        <f t="array" ref="B68">IFERROR(INDEX(#REF!,SMALL(IF(#REF!=rngInvoice,ROW(#REF!)-ROW(#REF!)), ROW(60:60)), MATCH($B$6,#REF!, 0)),"")</f>
        <v/>
      </c>
      <c r="C68" s="5" t="str" cm="1">
        <f t="array" ref="C68">IFERROR(INDEX(#REF!,SMALL(IF(#REF!=rngInvoice,ROW(#REF!)-ROW(#REF!)), ROW(60:60)), MATCH($C$6,#REF!, 0)),"")</f>
        <v/>
      </c>
      <c r="D68" s="5"/>
      <c r="E68" s="26">
        <f>SUM(E66:E67)</f>
        <v>376.19</v>
      </c>
      <c r="G68" s="19"/>
    </row>
    <row r="69" spans="1:9" s="2" customFormat="1" ht="40.5" customHeight="1" x14ac:dyDescent="0.25">
      <c r="A69" s="7" t="s">
        <v>140</v>
      </c>
      <c r="B69" s="12">
        <v>79712364314</v>
      </c>
      <c r="C69" s="5" t="s">
        <v>1</v>
      </c>
      <c r="D69" s="10" t="s">
        <v>141</v>
      </c>
      <c r="E69" s="30">
        <v>1500</v>
      </c>
      <c r="G69" s="19"/>
    </row>
    <row r="70" spans="1:9" s="2" customFormat="1" ht="40.5" customHeight="1" x14ac:dyDescent="0.25">
      <c r="A70" s="21" t="s">
        <v>142</v>
      </c>
      <c r="B70" s="12" t="str" cm="1">
        <f t="array" ref="B70">IFERROR(INDEX(#REF!,SMALL(IF(#REF!=rngInvoice,ROW(#REF!)-ROW(#REF!)), ROW(15:15)), MATCH($B$6,#REF!, 0)),"")</f>
        <v/>
      </c>
      <c r="C70" s="5" t="str" cm="1">
        <f t="array" ref="C70">IFERROR(INDEX(#REF!,SMALL(IF(#REF!=rngInvoice,ROW(#REF!)-ROW(#REF!)), ROW(15:15)), MATCH($C$6,#REF!, 0)),"")</f>
        <v/>
      </c>
      <c r="D70" s="5"/>
      <c r="E70" s="26">
        <f>SUM(E69:E69)</f>
        <v>1500</v>
      </c>
      <c r="G70" s="19"/>
    </row>
    <row r="71" spans="1:9" s="2" customFormat="1" ht="40.5" customHeight="1" x14ac:dyDescent="0.25">
      <c r="A71" s="7" t="s">
        <v>248</v>
      </c>
      <c r="B71" s="42" t="s">
        <v>249</v>
      </c>
      <c r="C71" s="5" t="s">
        <v>250</v>
      </c>
      <c r="D71" s="10" t="s">
        <v>251</v>
      </c>
      <c r="E71" s="30">
        <v>294.89999999999998</v>
      </c>
      <c r="G71" s="19"/>
    </row>
    <row r="72" spans="1:9" s="2" customFormat="1" ht="40.5" customHeight="1" x14ac:dyDescent="0.25">
      <c r="A72" s="7" t="s">
        <v>248</v>
      </c>
      <c r="B72" s="42" t="s">
        <v>249</v>
      </c>
      <c r="C72" s="5" t="s">
        <v>250</v>
      </c>
      <c r="D72" s="10" t="s">
        <v>99</v>
      </c>
      <c r="E72" s="30">
        <v>75.2</v>
      </c>
      <c r="G72" s="19"/>
    </row>
    <row r="73" spans="1:9" s="2" customFormat="1" ht="40.5" customHeight="1" x14ac:dyDescent="0.25">
      <c r="A73" s="21" t="s">
        <v>252</v>
      </c>
      <c r="B73" s="12" t="str" cm="1">
        <f t="array" ref="B73">IFERROR(INDEX(#REF!,SMALL(IF(#REF!=rngInvoice,ROW(#REF!)-ROW(#REF!)), ROW(65:65)), MATCH($B$6,#REF!, 0)),"")</f>
        <v/>
      </c>
      <c r="C73" s="5" t="str" cm="1">
        <f t="array" ref="C73">IFERROR(INDEX(#REF!,SMALL(IF(#REF!=rngInvoice,ROW(#REF!)-ROW(#REF!)), ROW(65:65)), MATCH($C$6,#REF!, 0)),"")</f>
        <v/>
      </c>
      <c r="D73" s="5"/>
      <c r="E73" s="26" cm="1">
        <f t="array" ref="E73">SUM(E71:E71+E72)</f>
        <v>370.09999999999997</v>
      </c>
      <c r="G73" s="19"/>
    </row>
    <row r="74" spans="1:9" s="2" customFormat="1" ht="40.5" customHeight="1" x14ac:dyDescent="0.25">
      <c r="A74" s="7" t="s">
        <v>75</v>
      </c>
      <c r="B74" s="7">
        <v>39122275975</v>
      </c>
      <c r="C74" s="5" t="s">
        <v>1</v>
      </c>
      <c r="D74" s="5" t="s">
        <v>66</v>
      </c>
      <c r="E74" s="36">
        <v>120.63</v>
      </c>
      <c r="G74" s="19"/>
    </row>
    <row r="75" spans="1:9" s="2" customFormat="1" ht="40.5" customHeight="1" x14ac:dyDescent="0.25">
      <c r="A75" s="21" t="s">
        <v>76</v>
      </c>
      <c r="B75" s="7" t="str" cm="1">
        <f t="array" ref="B75">IFERROR(INDEX(#REF!,SMALL(IF(#REF!=rngInvoice,ROW(#REF!)-ROW(#REF!)), ROW(#REF!)), MATCH($B$6,#REF!, 0)),"")</f>
        <v/>
      </c>
      <c r="C75" s="5" t="str" cm="1">
        <f t="array" ref="C75">IFERROR(INDEX(#REF!,SMALL(IF(#REF!=rngInvoice,ROW(#REF!)-ROW(#REF!)), ROW(#REF!)), MATCH($C$6,#REF!, 0)),"")</f>
        <v/>
      </c>
      <c r="D75" s="10"/>
      <c r="E75" s="26">
        <f>SUM(E74)</f>
        <v>120.63</v>
      </c>
      <c r="G75" s="19"/>
      <c r="I75" s="39"/>
    </row>
    <row r="76" spans="1:9" s="2" customFormat="1" ht="40.5" customHeight="1" x14ac:dyDescent="0.25">
      <c r="A76" s="7" t="s">
        <v>253</v>
      </c>
      <c r="B76" s="12">
        <v>3175437865</v>
      </c>
      <c r="C76" s="5" t="s">
        <v>254</v>
      </c>
      <c r="D76" s="10" t="s">
        <v>251</v>
      </c>
      <c r="E76" s="36">
        <v>40530</v>
      </c>
      <c r="G76" s="19"/>
      <c r="I76" s="39">
        <f>SUM(E77+E75+E73+E70+E68+E65+E63+E61+E59+E57+E55+E53+E51+E49+E47+E45+E43+E40+E36+E34+E30+E28+E26+E24+E22+E20)</f>
        <v>56349.119999999995</v>
      </c>
    </row>
    <row r="77" spans="1:9" s="2" customFormat="1" ht="40.5" customHeight="1" x14ac:dyDescent="0.25">
      <c r="A77" s="21" t="s">
        <v>255</v>
      </c>
      <c r="B77" s="12" t="s">
        <v>74</v>
      </c>
      <c r="C77" s="5" t="s">
        <v>74</v>
      </c>
      <c r="D77" s="5"/>
      <c r="E77" s="37">
        <f>E76</f>
        <v>40530</v>
      </c>
      <c r="G77" s="19"/>
      <c r="I77" s="39"/>
    </row>
    <row r="78" spans="1:9" ht="33.950000000000003" customHeight="1" x14ac:dyDescent="0.25">
      <c r="A78" s="31" t="s">
        <v>178</v>
      </c>
      <c r="B78" s="7" t="s">
        <v>43</v>
      </c>
      <c r="C78" s="5" t="s">
        <v>43</v>
      </c>
      <c r="D78" s="32" t="s">
        <v>44</v>
      </c>
      <c r="E78" s="33">
        <v>1416.28</v>
      </c>
    </row>
    <row r="79" spans="1:9" ht="33.950000000000003" customHeight="1" x14ac:dyDescent="0.25">
      <c r="A79" s="34" t="s">
        <v>179</v>
      </c>
      <c r="B79" s="7" t="str" cm="1">
        <f t="array" ref="B79">IFERROR(INDEX(#REF!,SMALL(IF(#REF!=rngInvoice,ROW(#REF!)-ROW(#REF!)), ROW(#REF!)), MATCH($B$6,#REF!, 0)),"")</f>
        <v/>
      </c>
      <c r="C79" s="5" t="str" cm="1">
        <f t="array" ref="C79">IFERROR(INDEX(#REF!,SMALL(IF(#REF!=rngInvoice,ROW(#REF!)-ROW(#REF!)), ROW(#REF!)), MATCH($C$6,#REF!, 0)),"")</f>
        <v/>
      </c>
      <c r="D79" s="32"/>
      <c r="E79" s="26">
        <f>SUBTOTAL(109,E78:E78)</f>
        <v>1416.28</v>
      </c>
    </row>
    <row r="80" spans="1:9" ht="33.950000000000003" customHeight="1" x14ac:dyDescent="0.25">
      <c r="A80" s="31" t="s">
        <v>180</v>
      </c>
      <c r="B80" s="7" t="s">
        <v>43</v>
      </c>
      <c r="C80" s="5" t="s">
        <v>43</v>
      </c>
      <c r="D80" s="32" t="s">
        <v>44</v>
      </c>
      <c r="E80" s="33">
        <v>2496.39</v>
      </c>
      <c r="I80" s="43">
        <f>SUM(E79+E81+E83+E85+E87+E89+E91+E93+E95+E97+E99+E101+E103+E105+E107+E109+E111+E113+E115+E117+E119+E121+E123+E125+E127+E129+E131+E133+E135+E137+E139+E141+E143+E145)</f>
        <v>49304.270000000004</v>
      </c>
    </row>
    <row r="81" spans="1:9" ht="33.950000000000003" customHeight="1" x14ac:dyDescent="0.25">
      <c r="A81" s="34" t="s">
        <v>181</v>
      </c>
      <c r="B81" s="7" t="str" cm="1">
        <f t="array" ref="B81">IFERROR(INDEX(#REF!,SMALL(IF(#REF!=rngInvoice,ROW(#REF!)-ROW(#REF!)), ROW(#REF!)), MATCH($B$6,#REF!, 0)),"")</f>
        <v/>
      </c>
      <c r="C81" s="5" t="str" cm="1">
        <f t="array" ref="C81">IFERROR(INDEX(#REF!,SMALL(IF(#REF!=rngInvoice,ROW(#REF!)-ROW(#REF!)), ROW(#REF!)), MATCH($C$6,#REF!, 0)),"")</f>
        <v/>
      </c>
      <c r="D81" s="32"/>
      <c r="E81" s="26">
        <f>SUBTOTAL(109,E80:E80)</f>
        <v>2496.39</v>
      </c>
    </row>
    <row r="82" spans="1:9" ht="33.950000000000003" customHeight="1" x14ac:dyDescent="0.25">
      <c r="A82" s="31" t="s">
        <v>182</v>
      </c>
      <c r="B82" s="7" t="s">
        <v>43</v>
      </c>
      <c r="C82" s="5" t="s">
        <v>43</v>
      </c>
      <c r="D82" s="32" t="s">
        <v>44</v>
      </c>
      <c r="E82" s="33">
        <v>6043.9</v>
      </c>
    </row>
    <row r="83" spans="1:9" ht="33.950000000000003" customHeight="1" x14ac:dyDescent="0.25">
      <c r="A83" s="34" t="s">
        <v>183</v>
      </c>
      <c r="B83" s="7" t="str" cm="1">
        <f t="array" ref="B83">IFERROR(INDEX(#REF!,SMALL(IF(#REF!=rngInvoice,ROW(#REF!)-ROW(#REF!)), ROW(#REF!)), MATCH($B$6,#REF!, 0)),"")</f>
        <v/>
      </c>
      <c r="C83" s="5" t="str" cm="1">
        <f t="array" ref="C83">IFERROR(INDEX(#REF!,SMALL(IF(#REF!=rngInvoice,ROW(#REF!)-ROW(#REF!)), ROW(#REF!)), MATCH($C$6,#REF!, 0)),"")</f>
        <v/>
      </c>
      <c r="D83" s="32"/>
      <c r="E83" s="26">
        <f>SUBTOTAL(109,E82:E82)</f>
        <v>6043.9</v>
      </c>
      <c r="I83" s="43"/>
    </row>
    <row r="84" spans="1:9" ht="33.950000000000003" customHeight="1" x14ac:dyDescent="0.25">
      <c r="A84" s="35" t="s">
        <v>184</v>
      </c>
      <c r="B84" s="7" t="s">
        <v>43</v>
      </c>
      <c r="C84" s="5" t="s">
        <v>43</v>
      </c>
      <c r="D84" s="32" t="s">
        <v>44</v>
      </c>
      <c r="E84" s="30">
        <v>1806.59</v>
      </c>
    </row>
    <row r="85" spans="1:9" ht="33.950000000000003" customHeight="1" x14ac:dyDescent="0.25">
      <c r="A85" s="34" t="s">
        <v>185</v>
      </c>
      <c r="B85" s="7" t="str" cm="1">
        <f t="array" ref="B85">IFERROR(INDEX(#REF!,SMALL(IF(#REF!=rngInvoice,ROW(#REF!)-ROW(#REF!)), ROW(78:78)), MATCH($B$6,#REF!, 0)),"")</f>
        <v/>
      </c>
      <c r="C85" s="5" t="str" cm="1">
        <f t="array" ref="C85">IFERROR(INDEX(#REF!,SMALL(IF(#REF!=rngInvoice,ROW(#REF!)-ROW(#REF!)), ROW(78:78)), MATCH($C$6,#REF!, 0)),"")</f>
        <v/>
      </c>
      <c r="D85" s="32"/>
      <c r="E85" s="26">
        <f>SUBTOTAL(109,E84:E84)</f>
        <v>1806.59</v>
      </c>
    </row>
    <row r="86" spans="1:9" ht="33.950000000000003" customHeight="1" x14ac:dyDescent="0.25">
      <c r="A86" s="35" t="s">
        <v>186</v>
      </c>
      <c r="B86" s="7" t="s">
        <v>43</v>
      </c>
      <c r="C86" s="5" t="s">
        <v>43</v>
      </c>
      <c r="D86" s="32" t="s">
        <v>44</v>
      </c>
      <c r="E86" s="30">
        <v>981.45</v>
      </c>
    </row>
    <row r="87" spans="1:9" ht="33.950000000000003" customHeight="1" x14ac:dyDescent="0.25">
      <c r="A87" s="34" t="s">
        <v>187</v>
      </c>
      <c r="B87" s="7" t="str" cm="1">
        <f t="array" ref="B87">IFERROR(INDEX(#REF!,SMALL(IF(#REF!=rngInvoice,ROW(#REF!)-ROW(#REF!)), ROW(78:78)), MATCH($B$6,#REF!, 0)),"")</f>
        <v/>
      </c>
      <c r="C87" s="5" t="str" cm="1">
        <f t="array" ref="C87">IFERROR(INDEX(#REF!,SMALL(IF(#REF!=rngInvoice,ROW(#REF!)-ROW(#REF!)), ROW(78:78)), MATCH($C$6,#REF!, 0)),"")</f>
        <v/>
      </c>
      <c r="D87" s="32"/>
      <c r="E87" s="26">
        <f>SUBTOTAL(109,E86:E86)</f>
        <v>981.45</v>
      </c>
    </row>
    <row r="88" spans="1:9" ht="33.950000000000003" customHeight="1" x14ac:dyDescent="0.25">
      <c r="A88" s="35" t="s">
        <v>188</v>
      </c>
      <c r="B88" s="7" t="s">
        <v>43</v>
      </c>
      <c r="C88" s="5" t="s">
        <v>43</v>
      </c>
      <c r="D88" s="32" t="s">
        <v>44</v>
      </c>
      <c r="E88" s="30">
        <v>870.45</v>
      </c>
    </row>
    <row r="89" spans="1:9" ht="33.950000000000003" customHeight="1" x14ac:dyDescent="0.25">
      <c r="A89" s="34" t="s">
        <v>189</v>
      </c>
      <c r="B89" s="7" t="str" cm="1">
        <f t="array" ref="B89">IFERROR(INDEX(#REF!,SMALL(IF(#REF!=rngInvoice,ROW(#REF!)-ROW(#REF!)), ROW(78:78)), MATCH($B$6,#REF!, 0)),"")</f>
        <v/>
      </c>
      <c r="C89" s="5" t="str" cm="1">
        <f t="array" ref="C89">IFERROR(INDEX(#REF!,SMALL(IF(#REF!=rngInvoice,ROW(#REF!)-ROW(#REF!)), ROW(78:78)), MATCH($C$6,#REF!, 0)),"")</f>
        <v/>
      </c>
      <c r="D89" s="32"/>
      <c r="E89" s="26">
        <f>SUBTOTAL(109,E88:E88)</f>
        <v>870.45</v>
      </c>
    </row>
    <row r="90" spans="1:9" ht="33.950000000000003" customHeight="1" x14ac:dyDescent="0.25">
      <c r="A90" s="35" t="s">
        <v>190</v>
      </c>
      <c r="B90" s="7" t="s">
        <v>43</v>
      </c>
      <c r="C90" s="5" t="s">
        <v>43</v>
      </c>
      <c r="D90" s="32" t="s">
        <v>44</v>
      </c>
      <c r="E90" s="30">
        <v>197.08</v>
      </c>
    </row>
    <row r="91" spans="1:9" ht="33.950000000000003" customHeight="1" x14ac:dyDescent="0.25">
      <c r="A91" s="34" t="s">
        <v>191</v>
      </c>
      <c r="B91" s="7" t="str" cm="1">
        <f t="array" ref="B91">IFERROR(INDEX(#REF!,SMALL(IF(#REF!=rngInvoice,ROW(#REF!)-ROW(#REF!)), ROW(78:78)), MATCH($B$6,#REF!, 0)),"")</f>
        <v/>
      </c>
      <c r="C91" s="5" t="str" cm="1">
        <f t="array" ref="C91">IFERROR(INDEX(#REF!,SMALL(IF(#REF!=rngInvoice,ROW(#REF!)-ROW(#REF!)), ROW(78:78)), MATCH($C$6,#REF!, 0)),"")</f>
        <v/>
      </c>
      <c r="D91" s="32"/>
      <c r="E91" s="26">
        <f>SUBTOTAL(109,E90:E90)</f>
        <v>197.08</v>
      </c>
    </row>
    <row r="92" spans="1:9" ht="33.950000000000003" customHeight="1" x14ac:dyDescent="0.25">
      <c r="A92" s="35" t="s">
        <v>192</v>
      </c>
      <c r="B92" s="7" t="s">
        <v>43</v>
      </c>
      <c r="C92" s="5" t="s">
        <v>43</v>
      </c>
      <c r="D92" s="32" t="s">
        <v>44</v>
      </c>
      <c r="E92" s="30">
        <v>1202.9100000000001</v>
      </c>
    </row>
    <row r="93" spans="1:9" ht="33.950000000000003" customHeight="1" x14ac:dyDescent="0.25">
      <c r="A93" s="34" t="s">
        <v>193</v>
      </c>
      <c r="B93" s="7" t="str" cm="1">
        <f t="array" ref="B93">IFERROR(INDEX(#REF!,SMALL(IF(#REF!=rngInvoice,ROW(#REF!)-ROW(#REF!)), ROW(78:78)), MATCH($B$6,#REF!, 0)),"")</f>
        <v/>
      </c>
      <c r="C93" s="5" t="str" cm="1">
        <f t="array" ref="C93">IFERROR(INDEX(#REF!,SMALL(IF(#REF!=rngInvoice,ROW(#REF!)-ROW(#REF!)), ROW(78:78)), MATCH($C$6,#REF!, 0)),"")</f>
        <v/>
      </c>
      <c r="D93" s="32"/>
      <c r="E93" s="26">
        <f>SUBTOTAL(109,E92:E92)</f>
        <v>1202.9100000000001</v>
      </c>
    </row>
    <row r="94" spans="1:9" ht="33.950000000000003" customHeight="1" x14ac:dyDescent="0.25">
      <c r="A94" s="35" t="s">
        <v>194</v>
      </c>
      <c r="B94" s="7" t="s">
        <v>43</v>
      </c>
      <c r="C94" s="5" t="s">
        <v>43</v>
      </c>
      <c r="D94" s="32" t="s">
        <v>44</v>
      </c>
      <c r="E94" s="30">
        <v>1510.98</v>
      </c>
    </row>
    <row r="95" spans="1:9" ht="33.950000000000003" customHeight="1" x14ac:dyDescent="0.25">
      <c r="A95" s="34" t="s">
        <v>195</v>
      </c>
      <c r="B95" s="7" t="str" cm="1">
        <f t="array" ref="B95">IFERROR(INDEX(#REF!,SMALL(IF(#REF!=rngInvoice,ROW(#REF!)-ROW(#REF!)), ROW(78:78)), MATCH($B$6,#REF!, 0)),"")</f>
        <v/>
      </c>
      <c r="C95" s="5" t="str" cm="1">
        <f t="array" ref="C95">IFERROR(INDEX(#REF!,SMALL(IF(#REF!=rngInvoice,ROW(#REF!)-ROW(#REF!)), ROW(78:78)), MATCH($C$6,#REF!, 0)),"")</f>
        <v/>
      </c>
      <c r="D95" s="32"/>
      <c r="E95" s="26">
        <f>SUBTOTAL(109,E94:E94)</f>
        <v>1510.98</v>
      </c>
    </row>
    <row r="96" spans="1:9" ht="33.950000000000003" customHeight="1" x14ac:dyDescent="0.25">
      <c r="A96" s="35" t="s">
        <v>196</v>
      </c>
      <c r="B96" s="7" t="s">
        <v>43</v>
      </c>
      <c r="C96" s="5" t="s">
        <v>43</v>
      </c>
      <c r="D96" s="32" t="s">
        <v>44</v>
      </c>
      <c r="E96" s="30">
        <v>1445.27</v>
      </c>
    </row>
    <row r="97" spans="1:5" ht="33.950000000000003" customHeight="1" x14ac:dyDescent="0.25">
      <c r="A97" s="34" t="s">
        <v>197</v>
      </c>
      <c r="B97" s="7" t="str" cm="1">
        <f t="array" ref="B97">IFERROR(INDEX(#REF!,SMALL(IF(#REF!=rngInvoice,ROW(#REF!)-ROW(#REF!)), ROW(90:90)), MATCH($B$6,#REF!, 0)),"")</f>
        <v/>
      </c>
      <c r="C97" s="5" t="str" cm="1">
        <f t="array" ref="C97">IFERROR(INDEX(#REF!,SMALL(IF(#REF!=rngInvoice,ROW(#REF!)-ROW(#REF!)), ROW(90:90)), MATCH($C$6,#REF!, 0)),"")</f>
        <v/>
      </c>
      <c r="D97" s="32"/>
      <c r="E97" s="26">
        <f>SUBTOTAL(109,E96)</f>
        <v>1445.27</v>
      </c>
    </row>
    <row r="98" spans="1:5" ht="33.950000000000003" customHeight="1" x14ac:dyDescent="0.25">
      <c r="A98" s="35" t="s">
        <v>198</v>
      </c>
      <c r="B98" s="7" t="s">
        <v>43</v>
      </c>
      <c r="C98" s="5" t="s">
        <v>43</v>
      </c>
      <c r="D98" s="32" t="s">
        <v>44</v>
      </c>
      <c r="E98" s="30">
        <v>1762.95</v>
      </c>
    </row>
    <row r="99" spans="1:5" ht="33.950000000000003" customHeight="1" x14ac:dyDescent="0.25">
      <c r="A99" s="34" t="s">
        <v>217</v>
      </c>
      <c r="B99" s="7" t="str" cm="1">
        <f t="array" ref="B99">IFERROR(INDEX(#REF!,SMALL(IF(#REF!=rngInvoice,ROW(#REF!)-ROW(#REF!)), ROW(92:92)), MATCH($B$6,#REF!, 0)),"")</f>
        <v/>
      </c>
      <c r="C99" s="5" t="str" cm="1">
        <f t="array" ref="C99">IFERROR(INDEX(#REF!,SMALL(IF(#REF!=rngInvoice,ROW(#REF!)-ROW(#REF!)), ROW(92:92)), MATCH($C$6,#REF!, 0)),"")</f>
        <v/>
      </c>
      <c r="D99" s="32"/>
      <c r="E99" s="26">
        <f>SUBTOTAL(109,E98)</f>
        <v>1762.95</v>
      </c>
    </row>
    <row r="100" spans="1:5" ht="33.950000000000003" customHeight="1" x14ac:dyDescent="0.25">
      <c r="A100" s="35" t="s">
        <v>199</v>
      </c>
      <c r="B100" s="7" t="s">
        <v>43</v>
      </c>
      <c r="C100" s="5" t="s">
        <v>43</v>
      </c>
      <c r="D100" s="32" t="s">
        <v>44</v>
      </c>
      <c r="E100" s="30">
        <v>1119.78</v>
      </c>
    </row>
    <row r="101" spans="1:5" ht="33.950000000000003" customHeight="1" x14ac:dyDescent="0.25">
      <c r="A101" s="34" t="s">
        <v>218</v>
      </c>
      <c r="B101" s="7" t="str" cm="1">
        <f t="array" ref="B101">IFERROR(INDEX(#REF!,SMALL(IF(#REF!=rngInvoice,ROW(#REF!)-ROW(#REF!)), ROW(92:92)), MATCH($B$6,#REF!, 0)),"")</f>
        <v/>
      </c>
      <c r="C101" s="5" t="str" cm="1">
        <f t="array" ref="C101">IFERROR(INDEX(#REF!,SMALL(IF(#REF!=rngInvoice,ROW(#REF!)-ROW(#REF!)), ROW(92:92)), MATCH($C$6,#REF!, 0)),"")</f>
        <v/>
      </c>
      <c r="D101" s="32"/>
      <c r="E101" s="26">
        <f>SUBTOTAL(109,E100)</f>
        <v>1119.78</v>
      </c>
    </row>
    <row r="102" spans="1:5" ht="33.950000000000003" customHeight="1" x14ac:dyDescent="0.25">
      <c r="A102" s="35" t="s">
        <v>200</v>
      </c>
      <c r="B102" s="7" t="s">
        <v>43</v>
      </c>
      <c r="C102" s="5" t="s">
        <v>43</v>
      </c>
      <c r="D102" s="32" t="s">
        <v>44</v>
      </c>
      <c r="E102" s="30">
        <v>459.85</v>
      </c>
    </row>
    <row r="103" spans="1:5" ht="33.950000000000003" customHeight="1" x14ac:dyDescent="0.25">
      <c r="A103" s="34" t="s">
        <v>219</v>
      </c>
      <c r="B103" s="7" t="str" cm="1">
        <f t="array" ref="B103">IFERROR(INDEX(#REF!,SMALL(IF(#REF!=rngInvoice,ROW(#REF!)-ROW(#REF!)), ROW(92:92)), MATCH($B$6,#REF!, 0)),"")</f>
        <v/>
      </c>
      <c r="C103" s="5" t="str" cm="1">
        <f t="array" ref="C103">IFERROR(INDEX(#REF!,SMALL(IF(#REF!=rngInvoice,ROW(#REF!)-ROW(#REF!)), ROW(92:92)), MATCH($C$6,#REF!, 0)),"")</f>
        <v/>
      </c>
      <c r="D103" s="32"/>
      <c r="E103" s="26">
        <f>SUBTOTAL(109,E102)</f>
        <v>459.85</v>
      </c>
    </row>
    <row r="104" spans="1:5" ht="33.950000000000003" customHeight="1" x14ac:dyDescent="0.25">
      <c r="A104" s="35" t="s">
        <v>236</v>
      </c>
      <c r="B104" s="7" t="s">
        <v>43</v>
      </c>
      <c r="C104" s="5" t="s">
        <v>43</v>
      </c>
      <c r="D104" s="32" t="s">
        <v>44</v>
      </c>
      <c r="E104" s="30">
        <v>1970.83</v>
      </c>
    </row>
    <row r="105" spans="1:5" ht="33.950000000000003" customHeight="1" x14ac:dyDescent="0.25">
      <c r="A105" s="34" t="s">
        <v>237</v>
      </c>
      <c r="B105" s="7" t="str" cm="1">
        <f t="array" ref="B105">IFERROR(INDEX(#REF!,SMALL(IF(#REF!=rngInvoice,ROW(#REF!)-ROW(#REF!)), ROW(92:92)), MATCH($B$6,#REF!, 0)),"")</f>
        <v/>
      </c>
      <c r="C105" s="5" t="str" cm="1">
        <f t="array" ref="C105">IFERROR(INDEX(#REF!,SMALL(IF(#REF!=rngInvoice,ROW(#REF!)-ROW(#REF!)), ROW(92:92)), MATCH($C$6,#REF!, 0)),"")</f>
        <v/>
      </c>
      <c r="D105" s="32"/>
      <c r="E105" s="26">
        <f>SUBTOTAL(109,E104)</f>
        <v>1970.83</v>
      </c>
    </row>
    <row r="106" spans="1:5" ht="33.950000000000003" customHeight="1" x14ac:dyDescent="0.25">
      <c r="A106" s="35" t="s">
        <v>238</v>
      </c>
      <c r="B106" s="7" t="s">
        <v>43</v>
      </c>
      <c r="C106" s="5" t="s">
        <v>43</v>
      </c>
      <c r="D106" s="32" t="s">
        <v>44</v>
      </c>
      <c r="E106" s="30">
        <v>459.85</v>
      </c>
    </row>
    <row r="107" spans="1:5" ht="33.950000000000003" customHeight="1" x14ac:dyDescent="0.25">
      <c r="A107" s="34" t="s">
        <v>239</v>
      </c>
      <c r="B107" s="7" t="str" cm="1">
        <f t="array" ref="B107">IFERROR(INDEX(#REF!,SMALL(IF(#REF!=rngInvoice,ROW(#REF!)-ROW(#REF!)), ROW(100:100)), MATCH($B$6,#REF!, 0)),"")</f>
        <v/>
      </c>
      <c r="C107" s="5" t="str" cm="1">
        <f t="array" ref="C107">IFERROR(INDEX(#REF!,SMALL(IF(#REF!=rngInvoice,ROW(#REF!)-ROW(#REF!)), ROW(100:100)), MATCH($C$6,#REF!, 0)),"")</f>
        <v/>
      </c>
      <c r="D107" s="32"/>
      <c r="E107" s="26">
        <f>SUBTOTAL(109,E106)</f>
        <v>459.85</v>
      </c>
    </row>
    <row r="108" spans="1:5" ht="33.950000000000003" customHeight="1" x14ac:dyDescent="0.25">
      <c r="A108" s="35" t="s">
        <v>201</v>
      </c>
      <c r="B108" s="7" t="s">
        <v>43</v>
      </c>
      <c r="C108" s="5" t="s">
        <v>43</v>
      </c>
      <c r="D108" s="32" t="s">
        <v>44</v>
      </c>
      <c r="E108" s="30">
        <v>3613.21</v>
      </c>
    </row>
    <row r="109" spans="1:5" ht="33.950000000000003" customHeight="1" x14ac:dyDescent="0.25">
      <c r="A109" s="34" t="s">
        <v>220</v>
      </c>
      <c r="B109" s="7" t="str" cm="1">
        <f t="array" ref="B109">IFERROR(INDEX(#REF!,SMALL(IF(#REF!=rngInvoice,ROW(#REF!)-ROW(#REF!)), ROW(92:92)), MATCH($B$6,#REF!, 0)),"")</f>
        <v/>
      </c>
      <c r="C109" s="5" t="str" cm="1">
        <f t="array" ref="C109">IFERROR(INDEX(#REF!,SMALL(IF(#REF!=rngInvoice,ROW(#REF!)-ROW(#REF!)), ROW(92:92)), MATCH($C$6,#REF!, 0)),"")</f>
        <v/>
      </c>
      <c r="D109" s="32"/>
      <c r="E109" s="26">
        <f>SUBTOTAL(109,E108)</f>
        <v>3613.21</v>
      </c>
    </row>
    <row r="110" spans="1:5" ht="33.950000000000003" customHeight="1" x14ac:dyDescent="0.25">
      <c r="A110" s="35" t="s">
        <v>202</v>
      </c>
      <c r="B110" s="7" t="s">
        <v>43</v>
      </c>
      <c r="C110" s="5" t="s">
        <v>43</v>
      </c>
      <c r="D110" s="32" t="s">
        <v>44</v>
      </c>
      <c r="E110" s="30">
        <v>1445.27</v>
      </c>
    </row>
    <row r="111" spans="1:5" ht="33.950000000000003" customHeight="1" x14ac:dyDescent="0.25">
      <c r="A111" s="34" t="s">
        <v>221</v>
      </c>
      <c r="B111" s="7" t="str" cm="1">
        <f t="array" ref="B111">IFERROR(INDEX(#REF!,SMALL(IF(#REF!=rngInvoice,ROW(#REF!)-ROW(#REF!)), ROW(92:92)), MATCH($B$6,#REF!, 0)),"")</f>
        <v/>
      </c>
      <c r="C111" s="5" t="str" cm="1">
        <f t="array" ref="C111">IFERROR(INDEX(#REF!,SMALL(IF(#REF!=rngInvoice,ROW(#REF!)-ROW(#REF!)), ROW(92:92)), MATCH($C$6,#REF!, 0)),"")</f>
        <v/>
      </c>
      <c r="D111" s="32"/>
      <c r="E111" s="26">
        <f>SUBTOTAL(109,E110)</f>
        <v>1445.27</v>
      </c>
    </row>
    <row r="112" spans="1:5" ht="33.950000000000003" customHeight="1" x14ac:dyDescent="0.25">
      <c r="A112" s="35" t="s">
        <v>53</v>
      </c>
      <c r="B112" s="7" t="s">
        <v>43</v>
      </c>
      <c r="C112" s="5" t="s">
        <v>43</v>
      </c>
      <c r="D112" s="32" t="s">
        <v>44</v>
      </c>
      <c r="E112" s="30">
        <v>262.77</v>
      </c>
    </row>
    <row r="113" spans="1:5" ht="33.950000000000003" customHeight="1" x14ac:dyDescent="0.25">
      <c r="A113" s="34" t="s">
        <v>54</v>
      </c>
      <c r="B113" s="7" t="str" cm="1">
        <f t="array" ref="B113">IFERROR(INDEX(#REF!,SMALL(IF(#REF!=rngInvoice,ROW(#REF!)-ROW(#REF!)), ROW(92:92)), MATCH($B$6,#REF!, 0)),"")</f>
        <v/>
      </c>
      <c r="C113" s="5" t="str" cm="1">
        <f t="array" ref="C113">IFERROR(INDEX(#REF!,SMALL(IF(#REF!=rngInvoice,ROW(#REF!)-ROW(#REF!)), ROW(92:92)), MATCH($C$6,#REF!, 0)),"")</f>
        <v/>
      </c>
      <c r="D113" s="32"/>
      <c r="E113" s="26">
        <f>SUBTOTAL(109,E112)</f>
        <v>262.77</v>
      </c>
    </row>
    <row r="114" spans="1:5" ht="33.950000000000003" customHeight="1" x14ac:dyDescent="0.25">
      <c r="A114" s="35" t="s">
        <v>55</v>
      </c>
      <c r="B114" s="7" t="s">
        <v>43</v>
      </c>
      <c r="C114" s="5" t="s">
        <v>43</v>
      </c>
      <c r="D114" s="32" t="s">
        <v>44</v>
      </c>
      <c r="E114" s="30">
        <v>1491.56</v>
      </c>
    </row>
    <row r="115" spans="1:5" ht="33.950000000000003" customHeight="1" x14ac:dyDescent="0.25">
      <c r="A115" s="34" t="s">
        <v>56</v>
      </c>
      <c r="B115" s="7" t="str" cm="1">
        <f t="array" ref="B115">IFERROR(INDEX(#REF!,SMALL(IF(#REF!=rngInvoice,ROW(#REF!)-ROW(#REF!)), ROW(92:92)), MATCH($B$6,#REF!, 0)),"")</f>
        <v/>
      </c>
      <c r="C115" s="5" t="str" cm="1">
        <f t="array" ref="C115">IFERROR(INDEX(#REF!,SMALL(IF(#REF!=rngInvoice,ROW(#REF!)-ROW(#REF!)), ROW(92:92)), MATCH($C$6,#REF!, 0)),"")</f>
        <v/>
      </c>
      <c r="D115" s="32"/>
      <c r="E115" s="26">
        <f>SUBTOTAL(109,E114)</f>
        <v>1491.56</v>
      </c>
    </row>
    <row r="116" spans="1:5" ht="33.950000000000003" customHeight="1" x14ac:dyDescent="0.25">
      <c r="A116" s="35" t="s">
        <v>203</v>
      </c>
      <c r="B116" s="7" t="s">
        <v>43</v>
      </c>
      <c r="C116" s="5" t="s">
        <v>43</v>
      </c>
      <c r="D116" s="32" t="s">
        <v>44</v>
      </c>
      <c r="E116" s="30">
        <v>427.6</v>
      </c>
    </row>
    <row r="117" spans="1:5" ht="33.950000000000003" customHeight="1" x14ac:dyDescent="0.25">
      <c r="A117" s="34" t="s">
        <v>222</v>
      </c>
      <c r="B117" s="7" t="str" cm="1">
        <f t="array" ref="B117">IFERROR(INDEX(#REF!,SMALL(IF(#REF!=rngInvoice,ROW(#REF!)-ROW(#REF!)), ROW(92:92)), MATCH($B$6,#REF!, 0)),"")</f>
        <v/>
      </c>
      <c r="C117" s="5" t="str" cm="1">
        <f t="array" ref="C117">IFERROR(INDEX(#REF!,SMALL(IF(#REF!=rngInvoice,ROW(#REF!)-ROW(#REF!)), ROW(92:92)), MATCH($C$6,#REF!, 0)),"")</f>
        <v/>
      </c>
      <c r="D117" s="32"/>
      <c r="E117" s="26">
        <f>SUBTOTAL(109,E116)</f>
        <v>427.6</v>
      </c>
    </row>
    <row r="118" spans="1:5" ht="33.950000000000003" customHeight="1" x14ac:dyDescent="0.25">
      <c r="A118" s="35" t="s">
        <v>204</v>
      </c>
      <c r="B118" s="7" t="s">
        <v>43</v>
      </c>
      <c r="C118" s="5" t="s">
        <v>43</v>
      </c>
      <c r="D118" s="32" t="s">
        <v>44</v>
      </c>
      <c r="E118" s="30">
        <v>1773.75</v>
      </c>
    </row>
    <row r="119" spans="1:5" ht="33.950000000000003" customHeight="1" x14ac:dyDescent="0.25">
      <c r="A119" s="34" t="s">
        <v>223</v>
      </c>
      <c r="B119" s="7" t="str" cm="1">
        <f t="array" ref="B119">IFERROR(INDEX(#REF!,SMALL(IF(#REF!=rngInvoice,ROW(#REF!)-ROW(#REF!)), ROW(92:92)), MATCH($B$6,#REF!, 0)),"")</f>
        <v/>
      </c>
      <c r="C119" s="5" t="str" cm="1">
        <f t="array" ref="C119">IFERROR(INDEX(#REF!,SMALL(IF(#REF!=rngInvoice,ROW(#REF!)-ROW(#REF!)), ROW(92:92)), MATCH($C$6,#REF!, 0)),"")</f>
        <v/>
      </c>
      <c r="D119" s="32"/>
      <c r="E119" s="26">
        <f>SUBTOTAL(109,E118)</f>
        <v>1773.75</v>
      </c>
    </row>
    <row r="120" spans="1:5" ht="33.950000000000003" customHeight="1" x14ac:dyDescent="0.25">
      <c r="A120" s="35" t="s">
        <v>205</v>
      </c>
      <c r="B120" s="7" t="s">
        <v>43</v>
      </c>
      <c r="C120" s="5" t="s">
        <v>43</v>
      </c>
      <c r="D120" s="32" t="s">
        <v>44</v>
      </c>
      <c r="E120" s="30">
        <v>895.84</v>
      </c>
    </row>
    <row r="121" spans="1:5" ht="33.950000000000003" customHeight="1" x14ac:dyDescent="0.25">
      <c r="A121" s="34" t="s">
        <v>224</v>
      </c>
      <c r="B121" s="7" t="str" cm="1">
        <f t="array" ref="B121">IFERROR(INDEX(#REF!,SMALL(IF(#REF!=rngInvoice,ROW(#REF!)-ROW(#REF!)), ROW(92:92)), MATCH($B$6,#REF!, 0)),"")</f>
        <v/>
      </c>
      <c r="C121" s="5" t="str" cm="1">
        <f t="array" ref="C121">IFERROR(INDEX(#REF!,SMALL(IF(#REF!=rngInvoice,ROW(#REF!)-ROW(#REF!)), ROW(92:92)), MATCH($C$6,#REF!, 0)),"")</f>
        <v/>
      </c>
      <c r="D121" s="32"/>
      <c r="E121" s="26">
        <f>SUBTOTAL(109,E120)</f>
        <v>895.84</v>
      </c>
    </row>
    <row r="122" spans="1:5" ht="33.950000000000003" customHeight="1" x14ac:dyDescent="0.25">
      <c r="A122" s="35" t="s">
        <v>206</v>
      </c>
      <c r="B122" s="7" t="s">
        <v>43</v>
      </c>
      <c r="C122" s="5" t="s">
        <v>43</v>
      </c>
      <c r="D122" s="32" t="s">
        <v>44</v>
      </c>
      <c r="E122" s="30">
        <v>1510.98</v>
      </c>
    </row>
    <row r="123" spans="1:5" ht="33.950000000000003" customHeight="1" x14ac:dyDescent="0.25">
      <c r="A123" s="34" t="s">
        <v>225</v>
      </c>
      <c r="B123" s="7" t="str" cm="1">
        <f t="array" ref="B123">IFERROR(INDEX(#REF!,SMALL(IF(#REF!=rngInvoice,ROW(#REF!)-ROW(#REF!)), ROW(92:92)), MATCH($B$6,#REF!, 0)),"")</f>
        <v/>
      </c>
      <c r="C123" s="5" t="str" cm="1">
        <f t="array" ref="C123">IFERROR(INDEX(#REF!,SMALL(IF(#REF!=rngInvoice,ROW(#REF!)-ROW(#REF!)), ROW(92:92)), MATCH($C$6,#REF!, 0)),"")</f>
        <v/>
      </c>
      <c r="D123" s="32"/>
      <c r="E123" s="26">
        <f>SUBTOTAL(109,E122)</f>
        <v>1510.98</v>
      </c>
    </row>
    <row r="124" spans="1:5" ht="33.950000000000003" customHeight="1" x14ac:dyDescent="0.25">
      <c r="A124" s="35" t="s">
        <v>207</v>
      </c>
      <c r="B124" s="7" t="s">
        <v>43</v>
      </c>
      <c r="C124" s="5" t="s">
        <v>43</v>
      </c>
      <c r="D124" s="32" t="s">
        <v>44</v>
      </c>
      <c r="E124" s="30">
        <v>1037.72</v>
      </c>
    </row>
    <row r="125" spans="1:5" ht="33.950000000000003" customHeight="1" x14ac:dyDescent="0.25">
      <c r="A125" s="34" t="s">
        <v>226</v>
      </c>
      <c r="B125" s="7" t="str" cm="1">
        <f t="array" ref="B125">IFERROR(INDEX(#REF!,SMALL(IF(#REF!=rngInvoice,ROW(#REF!)-ROW(#REF!)), ROW(92:92)), MATCH($B$6,#REF!, 0)),"")</f>
        <v/>
      </c>
      <c r="C125" s="5" t="str" cm="1">
        <f t="array" ref="C125">IFERROR(INDEX(#REF!,SMALL(IF(#REF!=rngInvoice,ROW(#REF!)-ROW(#REF!)), ROW(92:92)), MATCH($C$6,#REF!, 0)),"")</f>
        <v/>
      </c>
      <c r="D125" s="32"/>
      <c r="E125" s="26">
        <f>SUBTOTAL(109,E124)</f>
        <v>1037.72</v>
      </c>
    </row>
    <row r="126" spans="1:5" ht="33.950000000000003" customHeight="1" x14ac:dyDescent="0.25">
      <c r="A126" s="35" t="s">
        <v>208</v>
      </c>
      <c r="B126" s="7" t="s">
        <v>43</v>
      </c>
      <c r="C126" s="5" t="s">
        <v>43</v>
      </c>
      <c r="D126" s="32" t="s">
        <v>44</v>
      </c>
      <c r="E126" s="30">
        <v>459.85</v>
      </c>
    </row>
    <row r="127" spans="1:5" ht="33.950000000000003" customHeight="1" x14ac:dyDescent="0.25">
      <c r="A127" s="34" t="s">
        <v>227</v>
      </c>
      <c r="B127" s="7" t="str" cm="1">
        <f t="array" ref="B127">IFERROR(INDEX(#REF!,SMALL(IF(#REF!=rngInvoice,ROW(#REF!)-ROW(#REF!)), ROW(92:92)), MATCH($B$6,#REF!, 0)),"")</f>
        <v/>
      </c>
      <c r="C127" s="5" t="str" cm="1">
        <f t="array" ref="C127">IFERROR(INDEX(#REF!,SMALL(IF(#REF!=rngInvoice,ROW(#REF!)-ROW(#REF!)), ROW(92:92)), MATCH($C$6,#REF!, 0)),"")</f>
        <v/>
      </c>
      <c r="D127" s="32"/>
      <c r="E127" s="26">
        <f>SUBTOTAL(109,E126)</f>
        <v>459.85</v>
      </c>
    </row>
    <row r="128" spans="1:5" ht="33.950000000000003" customHeight="1" x14ac:dyDescent="0.25">
      <c r="A128" s="35" t="s">
        <v>209</v>
      </c>
      <c r="B128" s="7" t="s">
        <v>43</v>
      </c>
      <c r="C128" s="5" t="s">
        <v>43</v>
      </c>
      <c r="D128" s="32" t="s">
        <v>44</v>
      </c>
      <c r="E128" s="30">
        <v>2008.5</v>
      </c>
    </row>
    <row r="129" spans="1:5" ht="33.950000000000003" customHeight="1" x14ac:dyDescent="0.25">
      <c r="A129" s="34" t="s">
        <v>228</v>
      </c>
      <c r="B129" s="7" t="str" cm="1">
        <f t="array" ref="B129">IFERROR(INDEX(#REF!,SMALL(IF(#REF!=rngInvoice,ROW(#REF!)-ROW(#REF!)), ROW(92:92)), MATCH($B$6,#REF!, 0)),"")</f>
        <v/>
      </c>
      <c r="C129" s="5" t="str" cm="1">
        <f t="array" ref="C129">IFERROR(INDEX(#REF!,SMALL(IF(#REF!=rngInvoice,ROW(#REF!)-ROW(#REF!)), ROW(92:92)), MATCH($C$6,#REF!, 0)),"")</f>
        <v/>
      </c>
      <c r="D129" s="32"/>
      <c r="E129" s="26">
        <f>SUBTOTAL(109,E128)</f>
        <v>2008.5</v>
      </c>
    </row>
    <row r="130" spans="1:5" ht="33.950000000000003" customHeight="1" x14ac:dyDescent="0.25">
      <c r="A130" s="35" t="s">
        <v>210</v>
      </c>
      <c r="B130" s="7" t="s">
        <v>43</v>
      </c>
      <c r="C130" s="5" t="s">
        <v>43</v>
      </c>
      <c r="D130" s="32" t="s">
        <v>44</v>
      </c>
      <c r="E130" s="30">
        <v>1075</v>
      </c>
    </row>
    <row r="131" spans="1:5" ht="33.950000000000003" customHeight="1" x14ac:dyDescent="0.25">
      <c r="A131" s="34" t="s">
        <v>229</v>
      </c>
      <c r="B131" s="7" t="str" cm="1">
        <f t="array" ref="B131">IFERROR(INDEX(#REF!,SMALL(IF(#REF!=rngInvoice,ROW(#REF!)-ROW(#REF!)), ROW(125:125)), MATCH($B$6,#REF!, 0)),"")</f>
        <v/>
      </c>
      <c r="C131" s="5" t="str" cm="1">
        <f t="array" ref="C131">IFERROR(INDEX(#REF!,SMALL(IF(#REF!=rngInvoice,ROW(#REF!)-ROW(#REF!)), ROW(125:125)), MATCH($C$6,#REF!, 0)),"")</f>
        <v/>
      </c>
      <c r="D131" s="32"/>
      <c r="E131" s="26">
        <f>SUBTOTAL(109,E130)</f>
        <v>1075</v>
      </c>
    </row>
    <row r="132" spans="1:5" ht="33.950000000000003" customHeight="1" x14ac:dyDescent="0.25">
      <c r="A132" s="35" t="s">
        <v>211</v>
      </c>
      <c r="B132" s="7" t="s">
        <v>43</v>
      </c>
      <c r="C132" s="5" t="s">
        <v>43</v>
      </c>
      <c r="D132" s="32" t="s">
        <v>44</v>
      </c>
      <c r="E132" s="30">
        <v>1698.08</v>
      </c>
    </row>
    <row r="133" spans="1:5" ht="33.950000000000003" customHeight="1" x14ac:dyDescent="0.25">
      <c r="A133" s="34" t="s">
        <v>230</v>
      </c>
      <c r="B133" s="7" t="str" cm="1">
        <f t="array" ref="B133">IFERROR(INDEX(#REF!,SMALL(IF(#REF!=rngInvoice,ROW(#REF!)-ROW(#REF!)), ROW(124:124)), MATCH($B$6,#REF!, 0)),"")</f>
        <v/>
      </c>
      <c r="C133" s="5" t="str" cm="1">
        <f t="array" ref="C133">IFERROR(INDEX(#REF!,SMALL(IF(#REF!=rngInvoice,ROW(#REF!)-ROW(#REF!)), ROW(124:124)), MATCH($C$6,#REF!, 0)),"")</f>
        <v/>
      </c>
      <c r="D133" s="32"/>
      <c r="E133" s="26">
        <f>SUBTOTAL(109,E132)</f>
        <v>1698.08</v>
      </c>
    </row>
    <row r="134" spans="1:5" ht="33.950000000000003" customHeight="1" x14ac:dyDescent="0.25">
      <c r="A134" s="35" t="s">
        <v>212</v>
      </c>
      <c r="B134" s="7" t="s">
        <v>43</v>
      </c>
      <c r="C134" s="5" t="s">
        <v>43</v>
      </c>
      <c r="D134" s="32" t="s">
        <v>44</v>
      </c>
      <c r="E134" s="30">
        <v>537.5</v>
      </c>
    </row>
    <row r="135" spans="1:5" ht="33.950000000000003" customHeight="1" x14ac:dyDescent="0.25">
      <c r="A135" s="34" t="s">
        <v>231</v>
      </c>
      <c r="B135" s="7" t="str" cm="1">
        <f t="array" ref="B135">IFERROR(INDEX(#REF!,SMALL(IF(#REF!=rngInvoice,ROW(#REF!)-ROW(#REF!)), ROW(124:124)), MATCH($B$6,#REF!, 0)),"")</f>
        <v/>
      </c>
      <c r="C135" s="5" t="str" cm="1">
        <f t="array" ref="C135">IFERROR(INDEX(#REF!,SMALL(IF(#REF!=rngInvoice,ROW(#REF!)-ROW(#REF!)), ROW(124:124)), MATCH($C$6,#REF!, 0)),"")</f>
        <v/>
      </c>
      <c r="D135" s="32"/>
      <c r="E135" s="26">
        <f>SUBTOTAL(109,E134)</f>
        <v>537.5</v>
      </c>
    </row>
    <row r="136" spans="1:5" ht="33.950000000000003" customHeight="1" x14ac:dyDescent="0.25">
      <c r="A136" s="35" t="s">
        <v>61</v>
      </c>
      <c r="B136" s="7" t="s">
        <v>43</v>
      </c>
      <c r="C136" s="5" t="s">
        <v>43</v>
      </c>
      <c r="D136" s="32" t="s">
        <v>44</v>
      </c>
      <c r="E136" s="30">
        <v>774.89</v>
      </c>
    </row>
    <row r="137" spans="1:5" ht="33.950000000000003" customHeight="1" x14ac:dyDescent="0.25">
      <c r="A137" s="34" t="s">
        <v>62</v>
      </c>
      <c r="B137" s="7" t="str" cm="1">
        <f t="array" ref="B137">IFERROR(INDEX(#REF!,SMALL(IF(#REF!=rngInvoice,ROW(#REF!)-ROW(#REF!)), ROW(124:124)), MATCH($B$6,#REF!, 0)),"")</f>
        <v/>
      </c>
      <c r="C137" s="5" t="str" cm="1">
        <f t="array" ref="C137">IFERROR(INDEX(#REF!,SMALL(IF(#REF!=rngInvoice,ROW(#REF!)-ROW(#REF!)), ROW(124:124)), MATCH($C$6,#REF!, 0)),"")</f>
        <v/>
      </c>
      <c r="D137" s="32"/>
      <c r="E137" s="26">
        <f>SUBTOTAL(109,E136)</f>
        <v>774.89</v>
      </c>
    </row>
    <row r="138" spans="1:5" ht="33.950000000000003" customHeight="1" x14ac:dyDescent="0.25">
      <c r="A138" s="35" t="s">
        <v>213</v>
      </c>
      <c r="B138" s="7" t="s">
        <v>43</v>
      </c>
      <c r="C138" s="5" t="s">
        <v>43</v>
      </c>
      <c r="D138" s="32" t="s">
        <v>44</v>
      </c>
      <c r="E138" s="30">
        <v>1148.17</v>
      </c>
    </row>
    <row r="139" spans="1:5" ht="33.950000000000003" customHeight="1" x14ac:dyDescent="0.25">
      <c r="A139" s="34" t="s">
        <v>232</v>
      </c>
      <c r="B139" s="7" t="str" cm="1">
        <f t="array" ref="B139">IFERROR(INDEX(#REF!,SMALL(IF(#REF!=rngInvoice,ROW(#REF!)-ROW(#REF!)), ROW(124:124)), MATCH($B$6,#REF!, 0)),"")</f>
        <v/>
      </c>
      <c r="C139" s="5" t="str" cm="1">
        <f t="array" ref="C139">IFERROR(INDEX(#REF!,SMALL(IF(#REF!=rngInvoice,ROW(#REF!)-ROW(#REF!)), ROW(124:124)), MATCH($C$6,#REF!, 0)),"")</f>
        <v/>
      </c>
      <c r="D139" s="32"/>
      <c r="E139" s="26">
        <f>SUBTOTAL(109,E138)</f>
        <v>1148.17</v>
      </c>
    </row>
    <row r="140" spans="1:5" ht="33.950000000000003" customHeight="1" x14ac:dyDescent="0.25">
      <c r="A140" s="35" t="s">
        <v>214</v>
      </c>
      <c r="B140" s="7" t="s">
        <v>43</v>
      </c>
      <c r="C140" s="5" t="s">
        <v>43</v>
      </c>
      <c r="D140" s="32" t="s">
        <v>44</v>
      </c>
      <c r="E140" s="30">
        <v>1004.23</v>
      </c>
    </row>
    <row r="141" spans="1:5" ht="33.950000000000003" customHeight="1" x14ac:dyDescent="0.25">
      <c r="A141" s="34" t="s">
        <v>233</v>
      </c>
      <c r="B141" s="7" t="str" cm="1">
        <f t="array" ref="B141">IFERROR(INDEX(#REF!,SMALL(IF(#REF!=rngInvoice,ROW(#REF!)-ROW(#REF!)), ROW(134:134)), MATCH($B$6,#REF!, 0)),"")</f>
        <v/>
      </c>
      <c r="C141" s="5" t="str" cm="1">
        <f t="array" ref="C141">IFERROR(INDEX(#REF!,SMALL(IF(#REF!=rngInvoice,ROW(#REF!)-ROW(#REF!)), ROW(134:134)), MATCH($C$6,#REF!, 0)),"")</f>
        <v/>
      </c>
      <c r="D141" s="32"/>
      <c r="E141" s="26">
        <f>SUBTOTAL(109,E140)</f>
        <v>1004.23</v>
      </c>
    </row>
    <row r="142" spans="1:5" ht="33.950000000000003" customHeight="1" x14ac:dyDescent="0.25">
      <c r="A142" s="35" t="s">
        <v>215</v>
      </c>
      <c r="B142" s="7" t="s">
        <v>43</v>
      </c>
      <c r="C142" s="5" t="s">
        <v>43</v>
      </c>
      <c r="D142" s="32" t="s">
        <v>44</v>
      </c>
      <c r="E142" s="30">
        <v>912.98</v>
      </c>
    </row>
    <row r="143" spans="1:5" ht="33.950000000000003" customHeight="1" x14ac:dyDescent="0.25">
      <c r="A143" s="34" t="s">
        <v>234</v>
      </c>
      <c r="B143" s="7" t="str" cm="1">
        <f t="array" ref="B143">IFERROR(INDEX(#REF!,SMALL(IF(#REF!=rngInvoice,ROW(#REF!)-ROW(#REF!)), ROW(134:134)), MATCH($B$6,#REF!, 0)),"")</f>
        <v/>
      </c>
      <c r="C143" s="5" t="str" cm="1">
        <f t="array" ref="C143">IFERROR(INDEX(#REF!,SMALL(IF(#REF!=rngInvoice,ROW(#REF!)-ROW(#REF!)), ROW(134:134)), MATCH($C$6,#REF!, 0)),"")</f>
        <v/>
      </c>
      <c r="D143" s="32"/>
      <c r="E143" s="26">
        <f>SUBTOTAL(109,E142)</f>
        <v>912.98</v>
      </c>
    </row>
    <row r="144" spans="1:5" ht="33.950000000000003" customHeight="1" x14ac:dyDescent="0.25">
      <c r="A144" s="35" t="s">
        <v>216</v>
      </c>
      <c r="B144" s="7" t="s">
        <v>43</v>
      </c>
      <c r="C144" s="5" t="s">
        <v>43</v>
      </c>
      <c r="D144" s="32" t="s">
        <v>44</v>
      </c>
      <c r="E144" s="30">
        <v>3481.81</v>
      </c>
    </row>
    <row r="145" spans="1:5" ht="33.950000000000003" customHeight="1" x14ac:dyDescent="0.25">
      <c r="A145" s="34" t="s">
        <v>235</v>
      </c>
      <c r="B145" s="7" t="str" cm="1">
        <f t="array" ref="B145">IFERROR(INDEX(#REF!,SMALL(IF(#REF!=rngInvoice,ROW(#REF!)-ROW(#REF!)), ROW(139:139)), MATCH($B$6,#REF!, 0)),"")</f>
        <v/>
      </c>
      <c r="C145" s="5" t="str" cm="1">
        <f t="array" ref="C145">IFERROR(INDEX(#REF!,SMALL(IF(#REF!=rngInvoice,ROW(#REF!)-ROW(#REF!)), ROW(139:139)), MATCH($C$6,#REF!, 0)),"")</f>
        <v/>
      </c>
      <c r="D145" s="32"/>
      <c r="E145" s="26">
        <f>SUBTOTAL(109,E144)</f>
        <v>3481.81</v>
      </c>
    </row>
    <row r="146" spans="1:5" ht="33.950000000000003" customHeight="1" x14ac:dyDescent="0.25">
      <c r="A146" s="13" t="s">
        <v>3</v>
      </c>
      <c r="B146" s="13"/>
      <c r="C146" s="14"/>
      <c r="D146" s="14"/>
      <c r="E146" s="27">
        <f>SUM(E57+E59+E63+E20+E22+E24+E26+E28+E30+E36+E40+E55+E65+E68+E70+E61+E53+E51+E49+E47+E45+E43+E34+E73+E75+E77+E79+E81+E83+E85+E87+E89+E91+E93+E95+E97+E99+E101+E103+E105+E107+E109+E111+E113+E115+E117+E119+E121+E123+E125+E127+E129+E131+E133+E135+E137+E139+E141+E143+E145)</f>
        <v>105653.39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4 A15:A53 C22:D24 C36:D53 C56:D57 A56:A73 C58 C59:D59 C70:D73">
    <cfRule type="expression" dxfId="31" priority="32">
      <formula>MOD(ROW(),2)=0</formula>
    </cfRule>
  </conditionalFormatting>
  <conditionalFormatting sqref="A76:A77">
    <cfRule type="expression" dxfId="30" priority="20">
      <formula>MOD(ROW(),2)=0</formula>
    </cfRule>
  </conditionalFormatting>
  <conditionalFormatting sqref="A54:C54 A55:D55">
    <cfRule type="expression" dxfId="29" priority="15">
      <formula>MOD(ROW(),2)=0</formula>
    </cfRule>
  </conditionalFormatting>
  <conditionalFormatting sqref="A8:D10 A11:C11">
    <cfRule type="expression" dxfId="28" priority="33">
      <formula>MOD(ROW(),2)=0</formula>
    </cfRule>
  </conditionalFormatting>
  <conditionalFormatting sqref="A74:D75">
    <cfRule type="expression" dxfId="27" priority="22">
      <formula>MOD(ROW(),2)=0</formula>
    </cfRule>
  </conditionalFormatting>
  <conditionalFormatting sqref="A78:D146">
    <cfRule type="expression" dxfId="26" priority="29">
      <formula>MOD(ROW(),2)=0</formula>
    </cfRule>
  </conditionalFormatting>
  <conditionalFormatting sqref="C21">
    <cfRule type="expression" dxfId="25" priority="27">
      <formula>MOD(ROW(),2)=0</formula>
    </cfRule>
  </conditionalFormatting>
  <conditionalFormatting sqref="C25 C26:D26">
    <cfRule type="expression" dxfId="24" priority="19">
      <formula>MOD(ROW(),2)=0</formula>
    </cfRule>
  </conditionalFormatting>
  <conditionalFormatting sqref="C27 C28:D28">
    <cfRule type="expression" dxfId="23" priority="11">
      <formula>MOD(ROW(),2)=0</formula>
    </cfRule>
  </conditionalFormatting>
  <conditionalFormatting sqref="C29 C30:D30">
    <cfRule type="expression" dxfId="22" priority="17">
      <formula>MOD(ROW(),2)=0</formula>
    </cfRule>
  </conditionalFormatting>
  <conditionalFormatting sqref="C31:C33 C34:D34 C35">
    <cfRule type="expression" dxfId="21" priority="13">
      <formula>MOD(ROW(),2)=0</formula>
    </cfRule>
  </conditionalFormatting>
  <conditionalFormatting sqref="C60">
    <cfRule type="expression" dxfId="20" priority="24">
      <formula>MOD(ROW(),2)=0</formula>
    </cfRule>
  </conditionalFormatting>
  <conditionalFormatting sqref="C64 C65:D66 C67 C68:D68">
    <cfRule type="expression" dxfId="19" priority="8">
      <formula>MOD(ROW(),2)=0</formula>
    </cfRule>
  </conditionalFormatting>
  <conditionalFormatting sqref="C69">
    <cfRule type="expression" dxfId="18" priority="5">
      <formula>MOD(ROW(),2)=0</formula>
    </cfRule>
  </conditionalFormatting>
  <conditionalFormatting sqref="C15:D20">
    <cfRule type="expression" dxfId="17" priority="28">
      <formula>MOD(ROW(),2)=0</formula>
    </cfRule>
  </conditionalFormatting>
  <conditionalFormatting sqref="C61:D63">
    <cfRule type="expression" dxfId="16" priority="25">
      <formula>MOD(ROW(),2)=0</formula>
    </cfRule>
  </conditionalFormatting>
  <conditionalFormatting sqref="C76:D77">
    <cfRule type="expression" dxfId="15" priority="21">
      <formula>MOD(ROW(),2)=0</formula>
    </cfRule>
  </conditionalFormatting>
  <conditionalFormatting sqref="D11">
    <cfRule type="expression" dxfId="14" priority="31">
      <formula>MOD(ROW(),2)=0</formula>
    </cfRule>
  </conditionalFormatting>
  <conditionalFormatting sqref="D21">
    <cfRule type="expression" dxfId="13" priority="26">
      <formula>MOD(ROW(),2)=0</formula>
    </cfRule>
  </conditionalFormatting>
  <conditionalFormatting sqref="D25">
    <cfRule type="expression" dxfId="12" priority="18">
      <formula>MOD(ROW(),2)=0</formula>
    </cfRule>
  </conditionalFormatting>
  <conditionalFormatting sqref="D27">
    <cfRule type="expression" dxfId="11" priority="10">
      <formula>MOD(ROW(),2)=0</formula>
    </cfRule>
  </conditionalFormatting>
  <conditionalFormatting sqref="D29">
    <cfRule type="expression" dxfId="10" priority="16">
      <formula>MOD(ROW(),2)=0</formula>
    </cfRule>
  </conditionalFormatting>
  <conditionalFormatting sqref="D31:D33">
    <cfRule type="expression" dxfId="9" priority="9">
      <formula>MOD(ROW(),2)=0</formula>
    </cfRule>
  </conditionalFormatting>
  <conditionalFormatting sqref="D35">
    <cfRule type="expression" dxfId="8" priority="12">
      <formula>MOD(ROW(),2)=0</formula>
    </cfRule>
  </conditionalFormatting>
  <conditionalFormatting sqref="D54">
    <cfRule type="expression" dxfId="7" priority="14">
      <formula>MOD(ROW(),2)=0</formula>
    </cfRule>
  </conditionalFormatting>
  <conditionalFormatting sqref="D58">
    <cfRule type="expression" dxfId="6" priority="30">
      <formula>MOD(ROW(),2)=0</formula>
    </cfRule>
  </conditionalFormatting>
  <conditionalFormatting sqref="D60">
    <cfRule type="expression" dxfId="5" priority="23">
      <formula>MOD(ROW(),2)=0</formula>
    </cfRule>
  </conditionalFormatting>
  <conditionalFormatting sqref="D64">
    <cfRule type="expression" dxfId="4" priority="7">
      <formula>MOD(ROW(),2)=0</formula>
    </cfRule>
  </conditionalFormatting>
  <conditionalFormatting sqref="D67">
    <cfRule type="expression" dxfId="3" priority="6">
      <formula>MOD(ROW(),2)=0</formula>
    </cfRule>
  </conditionalFormatting>
  <conditionalFormatting sqref="D69">
    <cfRule type="expression" dxfId="2" priority="2">
      <formula>MOD(ROW(),2)=0</formula>
    </cfRule>
  </conditionalFormatting>
  <conditionalFormatting sqref="E7:E146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scale="67" fitToHeight="0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</vt:lpstr>
      <vt:lpstr>VELJAČA</vt:lpstr>
      <vt:lpstr>OŽUJAK</vt:lpstr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Žabec</cp:lastModifiedBy>
  <cp:lastPrinted>2026-05-12T10:11:02Z</cp:lastPrinted>
  <dcterms:created xsi:type="dcterms:W3CDTF">2016-11-01T03:33:07Z</dcterms:created>
  <dcterms:modified xsi:type="dcterms:W3CDTF">2026-05-13T05:08:32Z</dcterms:modified>
</cp:coreProperties>
</file>